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N\Dropbox\Curso Nutrición Infantil\"/>
    </mc:Choice>
  </mc:AlternateContent>
  <bookViews>
    <workbookView xWindow="0" yWindow="0" windowWidth="18270" windowHeight="7240" tabRatio="796" xr2:uid="{9D2BCA2C-E9CB-431F-93E1-71966015628E}"/>
  </bookViews>
  <sheets>
    <sheet name="Curso" sheetId="3" r:id="rId1"/>
    <sheet name="Base de datos" sheetId="1" r:id="rId2"/>
    <sheet name="Unidades grupos" sheetId="9" r:id="rId3"/>
    <sheet name="Energéticos" sheetId="4" r:id="rId4"/>
    <sheet name="Formadores - Prot" sheetId="6" r:id="rId5"/>
    <sheet name="Formadores - Lact" sheetId="7" r:id="rId6"/>
    <sheet name="Reguladores Fruta" sheetId="8" r:id="rId7"/>
    <sheet name="Reguladores Verdura" sheetId="10" r:id="rId8"/>
    <sheet name="Hoja1" sheetId="5" r:id="rId9"/>
  </sheets>
  <externalReferences>
    <externalReference r:id="rId10"/>
  </externalReferences>
  <calcPr calcId="171027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9" l="1"/>
  <c r="F28" i="9"/>
  <c r="G28" i="9"/>
  <c r="D28" i="9"/>
  <c r="B28" i="9"/>
  <c r="B27" i="9"/>
  <c r="E27" i="9"/>
  <c r="F27" i="9"/>
  <c r="G27" i="9"/>
  <c r="D27" i="9"/>
  <c r="C17" i="9"/>
  <c r="E11" i="7"/>
  <c r="G24" i="9" s="1"/>
  <c r="D11" i="7"/>
  <c r="C11" i="7"/>
  <c r="B11" i="7"/>
  <c r="D24" i="9" s="1"/>
  <c r="E15" i="7"/>
  <c r="G25" i="9" s="1"/>
  <c r="D15" i="7"/>
  <c r="C15" i="7"/>
  <c r="E25" i="9" s="1"/>
  <c r="B15" i="7"/>
  <c r="D25" i="9" s="1"/>
  <c r="D17" i="9"/>
  <c r="E17" i="9"/>
  <c r="F17" i="9"/>
  <c r="G17" i="9"/>
  <c r="D18" i="9"/>
  <c r="E18" i="9"/>
  <c r="F18" i="9"/>
  <c r="G18" i="9"/>
  <c r="B17" i="9"/>
  <c r="D19" i="9"/>
  <c r="E19" i="9"/>
  <c r="F19" i="9"/>
  <c r="G19" i="9"/>
  <c r="D20" i="9"/>
  <c r="E20" i="9"/>
  <c r="F20" i="9"/>
  <c r="G20" i="9"/>
  <c r="D21" i="9"/>
  <c r="E21" i="9"/>
  <c r="F21" i="9"/>
  <c r="G21" i="9"/>
  <c r="D22" i="9"/>
  <c r="E22" i="9"/>
  <c r="F22" i="9"/>
  <c r="G22" i="9"/>
  <c r="D23" i="9"/>
  <c r="E23" i="9"/>
  <c r="F23" i="9"/>
  <c r="G23" i="9"/>
  <c r="E24" i="9"/>
  <c r="F24" i="9"/>
  <c r="F25" i="9"/>
  <c r="D26" i="9"/>
  <c r="E26" i="9"/>
  <c r="F26" i="9"/>
  <c r="G26" i="9"/>
  <c r="B26" i="9"/>
  <c r="B25" i="9"/>
  <c r="B24" i="9"/>
  <c r="B23" i="9"/>
  <c r="B22" i="9"/>
  <c r="E41" i="6"/>
  <c r="E46" i="6"/>
  <c r="D46" i="6"/>
  <c r="C46" i="6"/>
  <c r="B46" i="6"/>
  <c r="C49" i="6"/>
  <c r="C47" i="6"/>
  <c r="B21" i="9"/>
  <c r="B20" i="9"/>
  <c r="B19" i="9"/>
  <c r="B18" i="9"/>
  <c r="G13" i="9"/>
  <c r="D13" i="9" s="1"/>
  <c r="C13" i="9" l="1"/>
  <c r="C17" i="10"/>
  <c r="C16" i="10"/>
  <c r="C15" i="10"/>
  <c r="C14" i="10"/>
  <c r="C8" i="10"/>
  <c r="C5" i="10"/>
  <c r="C4" i="10"/>
  <c r="C12" i="9" l="1"/>
  <c r="B12" i="9"/>
  <c r="C11" i="9"/>
  <c r="B11" i="9"/>
  <c r="C10" i="9"/>
  <c r="B10" i="9"/>
  <c r="G9" i="9"/>
  <c r="F9" i="9"/>
  <c r="E9" i="9"/>
  <c r="D9" i="9"/>
  <c r="C9" i="9"/>
  <c r="B9" i="9"/>
  <c r="C8" i="9"/>
  <c r="B8" i="9"/>
  <c r="E6" i="9"/>
  <c r="G5" i="9"/>
  <c r="F5" i="9"/>
  <c r="F11" i="9" s="1"/>
  <c r="E5" i="9"/>
  <c r="D5" i="9"/>
  <c r="D11" i="9" s="1"/>
  <c r="G4" i="9"/>
  <c r="F4" i="9"/>
  <c r="E4" i="9"/>
  <c r="E10" i="9" s="1"/>
  <c r="D4" i="9"/>
  <c r="D10" i="9" s="1"/>
  <c r="G2" i="9"/>
  <c r="F2" i="9"/>
  <c r="E2" i="9"/>
  <c r="D2" i="9"/>
  <c r="E20" i="7"/>
  <c r="A60" i="6"/>
  <c r="A59" i="6"/>
  <c r="E58" i="6"/>
  <c r="D58" i="6"/>
  <c r="A58" i="6"/>
  <c r="C56" i="6"/>
  <c r="C58" i="6" s="1"/>
  <c r="J41" i="6"/>
  <c r="G41" i="6"/>
  <c r="E32" i="6"/>
  <c r="B32" i="6"/>
  <c r="E19" i="6"/>
  <c r="B19" i="6"/>
  <c r="F56" i="6" s="1"/>
  <c r="E15" i="6"/>
  <c r="D19" i="6" s="1"/>
  <c r="C14" i="9" l="1"/>
  <c r="F10" i="9"/>
  <c r="G11" i="9"/>
  <c r="F6" i="9"/>
  <c r="F58" i="6"/>
  <c r="G58" i="6" s="1"/>
  <c r="G56" i="6"/>
  <c r="G6" i="9"/>
  <c r="E8" i="9"/>
  <c r="G10" i="9"/>
  <c r="E12" i="9"/>
  <c r="D8" i="9"/>
  <c r="D6" i="9"/>
  <c r="D12" i="9" s="1"/>
  <c r="F8" i="9"/>
  <c r="E11" i="9"/>
  <c r="G8" i="9"/>
  <c r="D14" i="9" l="1"/>
  <c r="E14" i="9"/>
  <c r="G12" i="9"/>
  <c r="G14" i="9" s="1"/>
  <c r="F12" i="9"/>
  <c r="F14" i="9" s="1"/>
  <c r="C7" i="4" l="1"/>
  <c r="C6" i="4"/>
  <c r="C5" i="4"/>
</calcChain>
</file>

<file path=xl/sharedStrings.xml><?xml version="1.0" encoding="utf-8"?>
<sst xmlns="http://schemas.openxmlformats.org/spreadsheetml/2006/main" count="2929" uniqueCount="2196">
  <si>
    <t>Codg Alim</t>
  </si>
  <si>
    <t>NOMBRE</t>
  </si>
  <si>
    <t>ENERG</t>
  </si>
  <si>
    <t>AGUA</t>
  </si>
  <si>
    <t>PROT AN</t>
  </si>
  <si>
    <t>PROT VE</t>
  </si>
  <si>
    <t>GRASA AN</t>
  </si>
  <si>
    <t>GRASA VE</t>
  </si>
  <si>
    <t>CARBO</t>
  </si>
  <si>
    <t>FIBRA</t>
  </si>
  <si>
    <t>CENIZA</t>
  </si>
  <si>
    <t>CALCIO</t>
  </si>
  <si>
    <t>FOSFO</t>
  </si>
  <si>
    <t>HIERRO</t>
  </si>
  <si>
    <t>RETINO</t>
  </si>
  <si>
    <t>TIAMI</t>
  </si>
  <si>
    <t>RIBOF</t>
  </si>
  <si>
    <t>NIACIN</t>
  </si>
  <si>
    <t>ACIDOA</t>
  </si>
  <si>
    <t>NOCOME</t>
  </si>
  <si>
    <t>TALIME</t>
  </si>
  <si>
    <t>NOMBREAB</t>
  </si>
  <si>
    <t>Cero</t>
  </si>
  <si>
    <t>Recomendaciones RDA de Proteinas</t>
  </si>
  <si>
    <t>Recomendaciones RDA</t>
  </si>
  <si>
    <t>Leche Materna</t>
  </si>
  <si>
    <t>Materna</t>
  </si>
  <si>
    <t>Categoria</t>
  </si>
  <si>
    <t xml:space="preserve">Edad (años) </t>
  </si>
  <si>
    <t>Peso</t>
  </si>
  <si>
    <t>Ración dietética recomendada</t>
  </si>
  <si>
    <t>Edad (años)</t>
  </si>
  <si>
    <t>Altura</t>
  </si>
  <si>
    <r>
      <t>T.M.B.</t>
    </r>
    <r>
      <rPr>
        <b/>
        <vertAlign val="superscript"/>
        <sz val="10"/>
        <rFont val="Times New Roman"/>
      </rPr>
      <t>a</t>
    </r>
  </si>
  <si>
    <r>
      <t xml:space="preserve">Ración media de kcal </t>
    </r>
    <r>
      <rPr>
        <b/>
        <vertAlign val="superscript"/>
        <sz val="10"/>
        <rFont val="Times New Roman"/>
      </rPr>
      <t>b</t>
    </r>
  </si>
  <si>
    <t>Leche Condensada</t>
  </si>
  <si>
    <t>Lch.cond</t>
  </si>
  <si>
    <t>o condición</t>
  </si>
  <si>
    <t>(kg)</t>
  </si>
  <si>
    <t>(g/kg)</t>
  </si>
  <si>
    <t>(g/día)</t>
  </si>
  <si>
    <t>(cm)</t>
  </si>
  <si>
    <t>(kcal/día)</t>
  </si>
  <si>
    <t>Múltiplo-TMB</t>
  </si>
  <si>
    <t>Por kg</t>
  </si>
  <si>
    <r>
      <t xml:space="preserve">Por día </t>
    </r>
    <r>
      <rPr>
        <b/>
        <vertAlign val="superscript"/>
        <sz val="10"/>
        <rFont val="Times New Roman"/>
      </rPr>
      <t>c</t>
    </r>
  </si>
  <si>
    <t>fluída de cabra</t>
  </si>
  <si>
    <t>Lch cabr</t>
  </si>
  <si>
    <t>Lactantes</t>
  </si>
  <si>
    <t>0,0 - 0,5</t>
  </si>
  <si>
    <t>2,2</t>
  </si>
  <si>
    <t>-</t>
  </si>
  <si>
    <t>Leche fluída de vaca</t>
  </si>
  <si>
    <t>Lch.vaca</t>
  </si>
  <si>
    <t>0,5 - 1,0</t>
  </si>
  <si>
    <t>1,6</t>
  </si>
  <si>
    <t>en polvo descremada</t>
  </si>
  <si>
    <t>Lch desc</t>
  </si>
  <si>
    <t>Niños</t>
  </si>
  <si>
    <t>1  -  3</t>
  </si>
  <si>
    <t>1,2</t>
  </si>
  <si>
    <t>leche en polvo entera</t>
  </si>
  <si>
    <t>Lch ent</t>
  </si>
  <si>
    <t>4  -  6</t>
  </si>
  <si>
    <t>1,1</t>
  </si>
  <si>
    <t>Al 110 maternizada</t>
  </si>
  <si>
    <t>Al 110 m</t>
  </si>
  <si>
    <t>7  -  10</t>
  </si>
  <si>
    <t>1,0</t>
  </si>
  <si>
    <t>Eledon maternizada</t>
  </si>
  <si>
    <t>Eledon m</t>
  </si>
  <si>
    <t>Varones</t>
  </si>
  <si>
    <t>11  -  14</t>
  </si>
  <si>
    <t>1,70</t>
  </si>
  <si>
    <t>Nan maternizada</t>
  </si>
  <si>
    <t>Lch. mat</t>
  </si>
  <si>
    <t>15 - 18</t>
  </si>
  <si>
    <t>0,9</t>
  </si>
  <si>
    <t>1,67</t>
  </si>
  <si>
    <t>Pelargón maternizada</t>
  </si>
  <si>
    <t>Pelargon</t>
  </si>
  <si>
    <t>19 - 24</t>
  </si>
  <si>
    <t>0,8</t>
  </si>
  <si>
    <t>leche evaporada</t>
  </si>
  <si>
    <t>Lch eva</t>
  </si>
  <si>
    <t>25 - 50</t>
  </si>
  <si>
    <t>1,60</t>
  </si>
  <si>
    <t>yogurt</t>
  </si>
  <si>
    <t>Yogurt</t>
  </si>
  <si>
    <t>51 +</t>
  </si>
  <si>
    <t>1,50</t>
  </si>
  <si>
    <t>yogurt crema espesa</t>
  </si>
  <si>
    <t>crema es</t>
  </si>
  <si>
    <t>Mujeres</t>
  </si>
  <si>
    <t>yogurt crema rala</t>
  </si>
  <si>
    <t>crema ra</t>
  </si>
  <si>
    <t>queso fresco de cabra</t>
  </si>
  <si>
    <t>Q. cabra</t>
  </si>
  <si>
    <t>queso fresco de vaca</t>
  </si>
  <si>
    <t>Q. vaca</t>
  </si>
  <si>
    <t>1,55</t>
  </si>
  <si>
    <t>queso mantecoso</t>
  </si>
  <si>
    <t>Q. mant.</t>
  </si>
  <si>
    <t>queso parmesano</t>
  </si>
  <si>
    <t>Q. parm.</t>
  </si>
  <si>
    <t>Embarazo</t>
  </si>
  <si>
    <r>
      <t>1</t>
    </r>
    <r>
      <rPr>
        <vertAlign val="superscript"/>
        <sz val="10"/>
        <rFont val="Times New Roman"/>
      </rPr>
      <t>er</t>
    </r>
    <r>
      <rPr>
        <sz val="10"/>
        <rFont val="Times New Roman"/>
      </rPr>
      <t xml:space="preserve"> trimestre</t>
    </r>
  </si>
  <si>
    <t>+ 1,3</t>
  </si>
  <si>
    <t>de charapa (tortuga)</t>
  </si>
  <si>
    <t>de chara</t>
  </si>
  <si>
    <r>
      <t>2</t>
    </r>
    <r>
      <rPr>
        <vertAlign val="superscript"/>
        <sz val="10"/>
        <rFont val="Times New Roman"/>
      </rPr>
      <t>o</t>
    </r>
    <r>
      <rPr>
        <sz val="10"/>
        <rFont val="Times New Roman"/>
      </rPr>
      <t xml:space="preserve"> trimestre</t>
    </r>
  </si>
  <si>
    <t>+ 6,1</t>
  </si>
  <si>
    <r>
      <t>2</t>
    </r>
    <r>
      <rPr>
        <vertAlign val="superscript"/>
        <sz val="10"/>
        <rFont val="Times New Roman"/>
      </rPr>
      <t>do</t>
    </r>
    <r>
      <rPr>
        <sz val="10"/>
        <rFont val="Times New Roman"/>
      </rPr>
      <t xml:space="preserve"> trimestre</t>
    </r>
  </si>
  <si>
    <t>huevo de gallina. clara</t>
  </si>
  <si>
    <t>Huevo cl</t>
  </si>
  <si>
    <r>
      <t>3</t>
    </r>
    <r>
      <rPr>
        <vertAlign val="superscript"/>
        <sz val="10"/>
        <rFont val="Times New Roman"/>
      </rPr>
      <t>er</t>
    </r>
    <r>
      <rPr>
        <sz val="10"/>
        <rFont val="Times New Roman"/>
      </rPr>
      <t xml:space="preserve"> trimestre</t>
    </r>
  </si>
  <si>
    <t>+ 10,7</t>
  </si>
  <si>
    <t>huevo de gallina. crudo</t>
  </si>
  <si>
    <t>Huevo cr</t>
  </si>
  <si>
    <t>Lactancia</t>
  </si>
  <si>
    <r>
      <t>1</t>
    </r>
    <r>
      <rPr>
        <vertAlign val="superscript"/>
        <sz val="10"/>
        <rFont val="Times New Roman"/>
      </rPr>
      <t>er</t>
    </r>
    <r>
      <rPr>
        <sz val="10"/>
        <rFont val="Times New Roman"/>
      </rPr>
      <t xml:space="preserve"> semestre</t>
    </r>
  </si>
  <si>
    <t>+ 14,7</t>
  </si>
  <si>
    <t>huevo de gallina. cocido</t>
  </si>
  <si>
    <t>Huevo co</t>
  </si>
  <si>
    <r>
      <t>2</t>
    </r>
    <r>
      <rPr>
        <vertAlign val="superscript"/>
        <sz val="10"/>
        <rFont val="Times New Roman"/>
      </rPr>
      <t>do</t>
    </r>
    <r>
      <rPr>
        <sz val="10"/>
        <rFont val="Times New Roman"/>
      </rPr>
      <t xml:space="preserve"> semestre</t>
    </r>
  </si>
  <si>
    <t>+ 11,8</t>
  </si>
  <si>
    <t>huevo de gallina. yema</t>
  </si>
  <si>
    <t>Huevo ye</t>
  </si>
  <si>
    <t>huevo de motelo (tortuga)</t>
  </si>
  <si>
    <t>de motel</t>
  </si>
  <si>
    <t>huevo de pata</t>
  </si>
  <si>
    <t>de pata</t>
  </si>
  <si>
    <t>huevo de pata. yema</t>
  </si>
  <si>
    <t>de pata.</t>
  </si>
  <si>
    <t>huevo de taricaya  (tortuga)</t>
  </si>
  <si>
    <t>de taric</t>
  </si>
  <si>
    <t xml:space="preserve"> Alpaca Carne,pulpa</t>
  </si>
  <si>
    <t>Alpaca</t>
  </si>
  <si>
    <t>Carne.Ballena</t>
  </si>
  <si>
    <t>Carne.Ba</t>
  </si>
  <si>
    <t>Carnero Cabeza sancochada</t>
  </si>
  <si>
    <t>Carn.cab</t>
  </si>
  <si>
    <t>Carnero Corazón (2)</t>
  </si>
  <si>
    <t>Corazon</t>
  </si>
  <si>
    <t>Carnero Hígado (2)</t>
  </si>
  <si>
    <t>Hig.car.</t>
  </si>
  <si>
    <t>Carnero Mondongo</t>
  </si>
  <si>
    <t>Mondongo</t>
  </si>
  <si>
    <t>Carnero Patas sancochadas</t>
  </si>
  <si>
    <t>Patas sa</t>
  </si>
  <si>
    <t>Carnero Pulmón (3)</t>
  </si>
  <si>
    <t>Pulmon (</t>
  </si>
  <si>
    <t>Carnero Riñón</t>
  </si>
  <si>
    <t>Riñon</t>
  </si>
  <si>
    <t>Carnero Sesos</t>
  </si>
  <si>
    <t>Sesos</t>
  </si>
  <si>
    <t>Carnero Pulpa gorda</t>
  </si>
  <si>
    <t>Crn.pulg</t>
  </si>
  <si>
    <t>Carnero Pulpa muy magra</t>
  </si>
  <si>
    <t>Crn.pulm</t>
  </si>
  <si>
    <t>Carnero Pulpa semi gorda</t>
  </si>
  <si>
    <t>Crn.puls</t>
  </si>
  <si>
    <t>Cerdo Carne. pulpa</t>
  </si>
  <si>
    <t>Cerdo</t>
  </si>
  <si>
    <t>Cerdo Hígado (2)</t>
  </si>
  <si>
    <t>Higado (</t>
  </si>
  <si>
    <t>Cerdo Patas semigordas</t>
  </si>
  <si>
    <t>Patas se</t>
  </si>
  <si>
    <t>Cerdo Pulmón (2)</t>
  </si>
  <si>
    <t>Cerdo p.</t>
  </si>
  <si>
    <t>Cerdo Riñón</t>
  </si>
  <si>
    <t>Chivo Pierna, pulpa</t>
  </si>
  <si>
    <t>Cabrito</t>
  </si>
  <si>
    <t>Conejo Carne, pulpa</t>
  </si>
  <si>
    <t>Carne, p</t>
  </si>
  <si>
    <t>Cuy Carne, pulpa</t>
  </si>
  <si>
    <t>Delfin Carne, pulpa</t>
  </si>
  <si>
    <t>Gallina Pechuga, pulpa</t>
  </si>
  <si>
    <t>Gallpech</t>
  </si>
  <si>
    <t>Gallina Pierna, pulpa</t>
  </si>
  <si>
    <t>Gallpier</t>
  </si>
  <si>
    <t>Pato Carne</t>
  </si>
  <si>
    <t>Carne</t>
  </si>
  <si>
    <t>Pavo Carne, pulpa</t>
  </si>
  <si>
    <t>Pavo</t>
  </si>
  <si>
    <t>Pollo Carne, pulpa</t>
  </si>
  <si>
    <t>Pollo</t>
  </si>
  <si>
    <t>Pollo Corazón</t>
  </si>
  <si>
    <t>Pollo cr</t>
  </si>
  <si>
    <t>Pollo Sangre cocida</t>
  </si>
  <si>
    <t>Sangre c</t>
  </si>
  <si>
    <t>Pollo Sangre cruda</t>
  </si>
  <si>
    <t>Carne, pulpa</t>
  </si>
  <si>
    <t>Carne de charapa, pulpa</t>
  </si>
  <si>
    <t>Carne de</t>
  </si>
  <si>
    <t>Vacuno Bazo</t>
  </si>
  <si>
    <t>Bazo</t>
  </si>
  <si>
    <t>Vacuno Cabeza, sancochada</t>
  </si>
  <si>
    <t>Cabeza,</t>
  </si>
  <si>
    <t>Vacuno Carne, pulpa</t>
  </si>
  <si>
    <t>Vacuno</t>
  </si>
  <si>
    <t>Vacuno Corazón</t>
  </si>
  <si>
    <t>Vacuno Criadilla</t>
  </si>
  <si>
    <t>Criadill</t>
  </si>
  <si>
    <t>Vacuno Hígado</t>
  </si>
  <si>
    <t>Hig.vac.</t>
  </si>
  <si>
    <t>Vacuno Lengua</t>
  </si>
  <si>
    <t>Lengua</t>
  </si>
  <si>
    <t>Vacuno Mondongo</t>
  </si>
  <si>
    <t>Vacuno Patas sancochadas</t>
  </si>
  <si>
    <t>Vacuno Pulmón</t>
  </si>
  <si>
    <t>Pulmon</t>
  </si>
  <si>
    <t>Vacuno Riñón</t>
  </si>
  <si>
    <t>Vacuno Sesos</t>
  </si>
  <si>
    <t>Vacuno Ubre (2)</t>
  </si>
  <si>
    <t>Ubre (2)</t>
  </si>
  <si>
    <t>Chalona de carnero (3)</t>
  </si>
  <si>
    <t>Chalona</t>
  </si>
  <si>
    <t>Charqui de carne</t>
  </si>
  <si>
    <t>Charqui</t>
  </si>
  <si>
    <t xml:space="preserve">Chicharrón de cerdo </t>
  </si>
  <si>
    <t>Chicharr</t>
  </si>
  <si>
    <t>Chicharrón de prensa</t>
  </si>
  <si>
    <t>Chorizo</t>
  </si>
  <si>
    <t xml:space="preserve">Jamón del País </t>
  </si>
  <si>
    <t>Jamon de</t>
  </si>
  <si>
    <t>Jamonada</t>
  </si>
  <si>
    <t>Mortadela</t>
  </si>
  <si>
    <t>Mortadel</t>
  </si>
  <si>
    <t xml:space="preserve">Paté </t>
  </si>
  <si>
    <t>Pate (2)</t>
  </si>
  <si>
    <t>Queso de chancho</t>
  </si>
  <si>
    <t>Queso de</t>
  </si>
  <si>
    <t>Relleno</t>
  </si>
  <si>
    <t>Salchicha blanca chica</t>
  </si>
  <si>
    <t>Salchich</t>
  </si>
  <si>
    <t>Salchicha blanca grande</t>
  </si>
  <si>
    <t>Salchicha "hot dog"</t>
  </si>
  <si>
    <t>Hot dog</t>
  </si>
  <si>
    <t>Salchicha de "huacho"</t>
  </si>
  <si>
    <t>Tocino</t>
  </si>
  <si>
    <t>Venado, carne seca (x)</t>
  </si>
  <si>
    <t>Venado,</t>
  </si>
  <si>
    <t>Acarabuazú. salado / deshidratado</t>
  </si>
  <si>
    <t>Acarabua</t>
  </si>
  <si>
    <t>Anchoveta</t>
  </si>
  <si>
    <t>Anchovet</t>
  </si>
  <si>
    <t>Ayanque</t>
  </si>
  <si>
    <t>Bacalao fresco</t>
  </si>
  <si>
    <t>Bacalao</t>
  </si>
  <si>
    <t>Bacalao seco salado</t>
  </si>
  <si>
    <t>Bagre</t>
  </si>
  <si>
    <t>Bonito</t>
  </si>
  <si>
    <t>Bonito (</t>
  </si>
  <si>
    <t xml:space="preserve">Bonito. huevera </t>
  </si>
  <si>
    <t>Bonito.</t>
  </si>
  <si>
    <t>Bonito. pulpa asada</t>
  </si>
  <si>
    <t>Bonito. pulpa seca salado</t>
  </si>
  <si>
    <t>Boquichico.  salado / deshidratado</t>
  </si>
  <si>
    <t>Boquichi</t>
  </si>
  <si>
    <t>Cabrilla</t>
  </si>
  <si>
    <t>Carachama (2)</t>
  </si>
  <si>
    <t>Caracham</t>
  </si>
  <si>
    <t>Cavinsa</t>
  </si>
  <si>
    <t>Cazón (2)</t>
  </si>
  <si>
    <t>Cazon (2</t>
  </si>
  <si>
    <t>Chita</t>
  </si>
  <si>
    <t>Chita, huevera</t>
  </si>
  <si>
    <t>Chita, h</t>
  </si>
  <si>
    <t>Chita, pulpa asada</t>
  </si>
  <si>
    <t>Chita, p</t>
  </si>
  <si>
    <t>Cojinova</t>
  </si>
  <si>
    <t xml:space="preserve">Corvina </t>
  </si>
  <si>
    <t>Corvina</t>
  </si>
  <si>
    <t>Fuasaco, con espinas</t>
  </si>
  <si>
    <t>Fuasaco,</t>
  </si>
  <si>
    <t>Jurel</t>
  </si>
  <si>
    <t>Lenguado. fresco</t>
  </si>
  <si>
    <t>Lenguado</t>
  </si>
  <si>
    <t>Lisa</t>
  </si>
  <si>
    <t>Lorna</t>
  </si>
  <si>
    <t>Lorna, pulpa seca salado</t>
  </si>
  <si>
    <t>Lorna, p</t>
  </si>
  <si>
    <t>Machete</t>
  </si>
  <si>
    <t>Maparate, con espinas</t>
  </si>
  <si>
    <t>Maparate</t>
  </si>
  <si>
    <t>Merluza</t>
  </si>
  <si>
    <t xml:space="preserve">Paiche. seco </t>
  </si>
  <si>
    <t>Paiche.</t>
  </si>
  <si>
    <t>Pampanito</t>
  </si>
  <si>
    <t>Pampanit</t>
  </si>
  <si>
    <t>Pana, salado / deshidratado</t>
  </si>
  <si>
    <t>Pana, sa</t>
  </si>
  <si>
    <t xml:space="preserve">Pejerrey </t>
  </si>
  <si>
    <t>Pejerrey</t>
  </si>
  <si>
    <t>Pejesapo</t>
  </si>
  <si>
    <t>Pejesapo, pulpa asada</t>
  </si>
  <si>
    <t>Pejesapo, pulpa sancochada</t>
  </si>
  <si>
    <t>Pintadilla (2)</t>
  </si>
  <si>
    <t>Pintadil</t>
  </si>
  <si>
    <t>Ractacara, con espinas</t>
  </si>
  <si>
    <t>Ractacar</t>
  </si>
  <si>
    <t>Raya, pulpa asada</t>
  </si>
  <si>
    <t>Raya, pu</t>
  </si>
  <si>
    <t>Róbalo</t>
  </si>
  <si>
    <t>Robalo</t>
  </si>
  <si>
    <t>Toyo</t>
  </si>
  <si>
    <t>Tramboyo</t>
  </si>
  <si>
    <t>Trucha rosada</t>
  </si>
  <si>
    <t>Trucha</t>
  </si>
  <si>
    <t>Yahuarachi, con espinas</t>
  </si>
  <si>
    <t>Yahuarac</t>
  </si>
  <si>
    <t>Yuliya, con espinas</t>
  </si>
  <si>
    <t>Yuliya,</t>
  </si>
  <si>
    <t>Zúngaro, salado / deshidratado</t>
  </si>
  <si>
    <t>Zungaro,</t>
  </si>
  <si>
    <t>Atún en aceite, enlatado</t>
  </si>
  <si>
    <t>Atun ac</t>
  </si>
  <si>
    <t>Sardina Grated, conserva</t>
  </si>
  <si>
    <t>Sardina</t>
  </si>
  <si>
    <t>Sardina filete, conserva</t>
  </si>
  <si>
    <t>Almeja Blanca</t>
  </si>
  <si>
    <t>Almeja B</t>
  </si>
  <si>
    <t>Barquillos</t>
  </si>
  <si>
    <t>Barquill</t>
  </si>
  <si>
    <t>Calamar grande ó pota</t>
  </si>
  <si>
    <t>Calamar</t>
  </si>
  <si>
    <t>Camarones</t>
  </si>
  <si>
    <t>Camarone</t>
  </si>
  <si>
    <t>Camaroncitos chinos, salados</t>
  </si>
  <si>
    <t>Camaronc</t>
  </si>
  <si>
    <t>Cangrejos</t>
  </si>
  <si>
    <t>Cangrejo</t>
  </si>
  <si>
    <t>Caracoles (2)</t>
  </si>
  <si>
    <t>Caracole</t>
  </si>
  <si>
    <t>Chanque, loco o tolino (4)</t>
  </si>
  <si>
    <t>Chanque,</t>
  </si>
  <si>
    <t>Choros</t>
  </si>
  <si>
    <t>Concha de abanico</t>
  </si>
  <si>
    <t>Concha d</t>
  </si>
  <si>
    <t>Erizo</t>
  </si>
  <si>
    <t>Lapas (2)</t>
  </si>
  <si>
    <t>Lapas (2</t>
  </si>
  <si>
    <t>Machas</t>
  </si>
  <si>
    <t>Pique</t>
  </si>
  <si>
    <t>Pulpo</t>
  </si>
  <si>
    <t>Pulpo (2</t>
  </si>
  <si>
    <t xml:space="preserve">Achita, Achis o Kiwicha cruda </t>
  </si>
  <si>
    <t>Achita,</t>
  </si>
  <si>
    <t>Achita, Achis o Kiwicha tostada</t>
  </si>
  <si>
    <t>Arroz Pilado o pulido cocido</t>
  </si>
  <si>
    <t>Arroz</t>
  </si>
  <si>
    <t xml:space="preserve">Arroz Pilado o pulido crudo </t>
  </si>
  <si>
    <t>Arroz Pi</t>
  </si>
  <si>
    <t>Arroz con cáscara</t>
  </si>
  <si>
    <t>Arroz co</t>
  </si>
  <si>
    <t xml:space="preserve">Avena, hojuelas cocida </t>
  </si>
  <si>
    <t>Avena hj</t>
  </si>
  <si>
    <t xml:space="preserve">Avena, hojuelas cruda </t>
  </si>
  <si>
    <t>Avena, h</t>
  </si>
  <si>
    <t>Cañihua amarilla</t>
  </si>
  <si>
    <t>Cañihua</t>
  </si>
  <si>
    <t>Cañihua gris</t>
  </si>
  <si>
    <t>Cañihua parda</t>
  </si>
  <si>
    <t>Cañihua, hojuelas de</t>
  </si>
  <si>
    <t>Cañihua,</t>
  </si>
  <si>
    <t>Cebada con cáscara</t>
  </si>
  <si>
    <t>Cebada c</t>
  </si>
  <si>
    <t>Cebada harina</t>
  </si>
  <si>
    <t>Cebada</t>
  </si>
  <si>
    <t>Cebada llunka (x)</t>
  </si>
  <si>
    <t>Cebada l</t>
  </si>
  <si>
    <t xml:space="preserve">Cebada máshka o máchica </t>
  </si>
  <si>
    <t>Cebada m</t>
  </si>
  <si>
    <t xml:space="preserve">Cebada pelada. mote de </t>
  </si>
  <si>
    <t>Cebada p</t>
  </si>
  <si>
    <t xml:space="preserve">Cebada perlada o resbalada cocida </t>
  </si>
  <si>
    <t xml:space="preserve">Cebada perlada o resbalada cruda </t>
  </si>
  <si>
    <t xml:space="preserve">Cebada tostada y molida </t>
  </si>
  <si>
    <t>Cebada t</t>
  </si>
  <si>
    <t>Chancay (bizcocho)</t>
  </si>
  <si>
    <t>Chancay</t>
  </si>
  <si>
    <t>Fideos</t>
  </si>
  <si>
    <t>Fideos tallarín</t>
  </si>
  <si>
    <t>Fideos tallarín (sancochado)</t>
  </si>
  <si>
    <t>Fideos t</t>
  </si>
  <si>
    <t>Galletas de soda</t>
  </si>
  <si>
    <t>G. soda</t>
  </si>
  <si>
    <t>Galletas de vainilla</t>
  </si>
  <si>
    <t>G. vain.</t>
  </si>
  <si>
    <t>Alazán  (6)</t>
  </si>
  <si>
    <t>Maiz alz</t>
  </si>
  <si>
    <t>Alazán, jora fresca de (x)</t>
  </si>
  <si>
    <t>Alazan,</t>
  </si>
  <si>
    <t>Alazán, jora seca de   (2) (x)</t>
  </si>
  <si>
    <t>Amarillo</t>
  </si>
  <si>
    <t>Maiz am</t>
  </si>
  <si>
    <t>Blanco crudo (3)</t>
  </si>
  <si>
    <t>Maiz b.</t>
  </si>
  <si>
    <t>Blanco tostado (3)</t>
  </si>
  <si>
    <t>Blanco t</t>
  </si>
  <si>
    <t>Cancha tostada (x)</t>
  </si>
  <si>
    <t>Cancha</t>
  </si>
  <si>
    <t>Chochoca de (x)</t>
  </si>
  <si>
    <t>Chochoca</t>
  </si>
  <si>
    <t>Fresco. Choclo</t>
  </si>
  <si>
    <t>Choclo</t>
  </si>
  <si>
    <t>Germinado seco (2)</t>
  </si>
  <si>
    <t>Germinad</t>
  </si>
  <si>
    <t xml:space="preserve">Harina de </t>
  </si>
  <si>
    <t>Harina</t>
  </si>
  <si>
    <t>Maizena</t>
  </si>
  <si>
    <t>Morado</t>
  </si>
  <si>
    <t>Mote de  (x)</t>
  </si>
  <si>
    <t>Maiz m.</t>
  </si>
  <si>
    <t>Pachuco de (2)</t>
  </si>
  <si>
    <t>Pachuco</t>
  </si>
  <si>
    <t>para mote, pelado</t>
  </si>
  <si>
    <t>para mote. sin pelar</t>
  </si>
  <si>
    <t>Sémola. polenta</t>
  </si>
  <si>
    <t>Semola.</t>
  </si>
  <si>
    <t>Tocash de (x)</t>
  </si>
  <si>
    <t>Tocash d</t>
  </si>
  <si>
    <t>de cebada, serrano</t>
  </si>
  <si>
    <t>P. ceb.</t>
  </si>
  <si>
    <t>Pan de labranza</t>
  </si>
  <si>
    <t>P. labr.</t>
  </si>
  <si>
    <t>Pan de molde</t>
  </si>
  <si>
    <t>P. molde</t>
  </si>
  <si>
    <t xml:space="preserve">Pan francés </t>
  </si>
  <si>
    <t>P. fran.</t>
  </si>
  <si>
    <t>Quinua Afrecho de</t>
  </si>
  <si>
    <t>Quinua A</t>
  </si>
  <si>
    <t>Quinua Blanca (Junín)</t>
  </si>
  <si>
    <t>Quinua B</t>
  </si>
  <si>
    <t>Quinua Blanca (Puno)</t>
  </si>
  <si>
    <t xml:space="preserve">Quinua Cocida </t>
  </si>
  <si>
    <t>QuinuaCo</t>
  </si>
  <si>
    <t xml:space="preserve">Quinua Cruda </t>
  </si>
  <si>
    <t>Quinua C</t>
  </si>
  <si>
    <t>Quinua Dulce blanca (Junín)</t>
  </si>
  <si>
    <t>Quinua D</t>
  </si>
  <si>
    <t>Quinua Dulce blanca (Puno) (2)</t>
  </si>
  <si>
    <t>Quinua Dulce rosada (Junin)</t>
  </si>
  <si>
    <t>Quinua Harina de</t>
  </si>
  <si>
    <t>Quinua</t>
  </si>
  <si>
    <t>Quinua Hojuelas de (flakes) (x)</t>
  </si>
  <si>
    <t>Flakes</t>
  </si>
  <si>
    <t>Quinua Rosada (Puno)</t>
  </si>
  <si>
    <t>Quinua R</t>
  </si>
  <si>
    <t>Quinua Sémola de</t>
  </si>
  <si>
    <t>Quinua S</t>
  </si>
  <si>
    <t>Quinua Sorgo</t>
  </si>
  <si>
    <t>Harina de Trigo</t>
  </si>
  <si>
    <t>Llunka de  Trigo</t>
  </si>
  <si>
    <t>Llunka</t>
  </si>
  <si>
    <t>Máchica de Trigo</t>
  </si>
  <si>
    <t>Machica</t>
  </si>
  <si>
    <t>Mote de Trigo</t>
  </si>
  <si>
    <t>Mote de</t>
  </si>
  <si>
    <t>para mote, pelado) cocido</t>
  </si>
  <si>
    <t>Maiz mte</t>
  </si>
  <si>
    <t>para mote, pelado crudo</t>
  </si>
  <si>
    <t>Trigo m.</t>
  </si>
  <si>
    <t xml:space="preserve">Trigo pelado </t>
  </si>
  <si>
    <t>Trigo</t>
  </si>
  <si>
    <t>Trigo resbalado cocido</t>
  </si>
  <si>
    <t>resbalad</t>
  </si>
  <si>
    <t>Trigo resbalado crudo</t>
  </si>
  <si>
    <t>Sémola de Trigo</t>
  </si>
  <si>
    <t>Semola d</t>
  </si>
  <si>
    <t xml:space="preserve">Arvejas frescas </t>
  </si>
  <si>
    <t>Arveja f</t>
  </si>
  <si>
    <t>Arvejas secas</t>
  </si>
  <si>
    <t>Arveja d</t>
  </si>
  <si>
    <t xml:space="preserve">Arvejas, harina de </t>
  </si>
  <si>
    <t>Arveja H</t>
  </si>
  <si>
    <t>Arvejón</t>
  </si>
  <si>
    <t>Arvejon</t>
  </si>
  <si>
    <t>Frijol aguisho</t>
  </si>
  <si>
    <t>Frijol a</t>
  </si>
  <si>
    <t>Frijol amarillo común</t>
  </si>
  <si>
    <t>Frijol bayo</t>
  </si>
  <si>
    <t>Frijol b</t>
  </si>
  <si>
    <t>Frijol bayo americano</t>
  </si>
  <si>
    <t>Frijol blanco (White kidney)</t>
  </si>
  <si>
    <t>Frijol bocón o chileno</t>
  </si>
  <si>
    <t>Frijol</t>
  </si>
  <si>
    <t>Frijol bountiful bean</t>
  </si>
  <si>
    <t>Frijol bush bean</t>
  </si>
  <si>
    <t>Frijol caballero o blanco cocido</t>
  </si>
  <si>
    <t>Frijol c</t>
  </si>
  <si>
    <t>Frijol caballero o blanco crudo</t>
  </si>
  <si>
    <t>Frijol california (2)</t>
  </si>
  <si>
    <t>Frijol canario cocido (3)</t>
  </si>
  <si>
    <t>Frijol canario crudo</t>
  </si>
  <si>
    <t>Frijol canario fresco</t>
  </si>
  <si>
    <t>Frijol canario serranito</t>
  </si>
  <si>
    <t>Frijol caraotas</t>
  </si>
  <si>
    <t>Frijol castilla o chiclayo tresmesino</t>
  </si>
  <si>
    <t>Frijol cocacho (2)</t>
  </si>
  <si>
    <t>Frijol chavín</t>
  </si>
  <si>
    <t>Frijol chiclayo dosmesino fresco</t>
  </si>
  <si>
    <t>Frijol chiclayo dosmesino seco</t>
  </si>
  <si>
    <t>Frijol de palo</t>
  </si>
  <si>
    <t>Frijol d</t>
  </si>
  <si>
    <t>Frijol de palo fresco</t>
  </si>
  <si>
    <t>Frijol dulce (Ancash)</t>
  </si>
  <si>
    <t>Frijol negro</t>
  </si>
  <si>
    <t>Frijol n</t>
  </si>
  <si>
    <t>Frijol nucya blanco</t>
  </si>
  <si>
    <t>Frijol nucya plomo</t>
  </si>
  <si>
    <t>Frijol panamito</t>
  </si>
  <si>
    <t>Frijol p</t>
  </si>
  <si>
    <t>Frijol plomo</t>
  </si>
  <si>
    <t>Frijol pole bean</t>
  </si>
  <si>
    <t>Frijol rojo (Red kidney)</t>
  </si>
  <si>
    <t>Frijol r</t>
  </si>
  <si>
    <t>Frijol terciopelo  (2)</t>
  </si>
  <si>
    <t>Frijol t</t>
  </si>
  <si>
    <t>Frijol vacapaleta</t>
  </si>
  <si>
    <t>Frijol v</t>
  </si>
  <si>
    <t>Garbanzo cocido</t>
  </si>
  <si>
    <t>Garbanzo</t>
  </si>
  <si>
    <t>Garbanzo crudo</t>
  </si>
  <si>
    <t>Guaba fresco</t>
  </si>
  <si>
    <t>Guaba fr</t>
  </si>
  <si>
    <t>Guaba seco</t>
  </si>
  <si>
    <t>Guaba se</t>
  </si>
  <si>
    <t>Habas frescas</t>
  </si>
  <si>
    <t>Habas f.</t>
  </si>
  <si>
    <t xml:space="preserve">Habas, harina de </t>
  </si>
  <si>
    <t>Habas ha</t>
  </si>
  <si>
    <t>Habas secas. con cáscara cruda</t>
  </si>
  <si>
    <t>Habas se</t>
  </si>
  <si>
    <t>Habas secas. sin cáscara cocida</t>
  </si>
  <si>
    <t xml:space="preserve">Habas secas. sin cáscara cruda </t>
  </si>
  <si>
    <t>Habas s.</t>
  </si>
  <si>
    <t>Lentejas chicas cocidas</t>
  </si>
  <si>
    <t>Lentejas</t>
  </si>
  <si>
    <t>Lentejas chicas crudas</t>
  </si>
  <si>
    <t>Lentejas grandes</t>
  </si>
  <si>
    <t>Pallares. con cáscara cocidas (3)</t>
  </si>
  <si>
    <t>Pallares</t>
  </si>
  <si>
    <t>Pallares. con cáscara crudos</t>
  </si>
  <si>
    <t>Pallar morado</t>
  </si>
  <si>
    <t>Pallar m</t>
  </si>
  <si>
    <t>Pallares. sin cáscara</t>
  </si>
  <si>
    <t>Shimpe fresco</t>
  </si>
  <si>
    <t>Shimpe f</t>
  </si>
  <si>
    <t>Soya</t>
  </si>
  <si>
    <t>Soya  (1</t>
  </si>
  <si>
    <t>Tarhui cocido, con cáscara</t>
  </si>
  <si>
    <t>Tarhui c</t>
  </si>
  <si>
    <t>Tarhui crudo, sin cáscara</t>
  </si>
  <si>
    <t>Tarhui, harina de</t>
  </si>
  <si>
    <t>Tarhui h</t>
  </si>
  <si>
    <t>Aceite compuesto (vegetal 70% .marino3</t>
  </si>
  <si>
    <t>Aceite c</t>
  </si>
  <si>
    <t>Aceite de pescado, hidrogenado</t>
  </si>
  <si>
    <t>Aceite d</t>
  </si>
  <si>
    <t>Aceite vegetal de algodón</t>
  </si>
  <si>
    <t>Aceite v</t>
  </si>
  <si>
    <t>Aceite vegetal de girasol</t>
  </si>
  <si>
    <t>Aceite vegetal de maíz</t>
  </si>
  <si>
    <t>Aceite vegetal de maní</t>
  </si>
  <si>
    <t>Aceite vegetal de olivo</t>
  </si>
  <si>
    <t>Aceite vegetal de palma</t>
  </si>
  <si>
    <t>Aceite vegetal de soya</t>
  </si>
  <si>
    <t>Almendras</t>
  </si>
  <si>
    <t>Almendra</t>
  </si>
  <si>
    <t>Avellanas</t>
  </si>
  <si>
    <t>Avellana</t>
  </si>
  <si>
    <t>Cacao, semillas secas</t>
  </si>
  <si>
    <t>Cacao sm</t>
  </si>
  <si>
    <t>Castaña peruana "Nuez del Brasil"</t>
  </si>
  <si>
    <t>Castaña</t>
  </si>
  <si>
    <t>Maní crudo. con película</t>
  </si>
  <si>
    <t>Mani cru</t>
  </si>
  <si>
    <t>Maní sancochado (2) (x)</t>
  </si>
  <si>
    <t>Mani san</t>
  </si>
  <si>
    <t>Maní tostado, sin película</t>
  </si>
  <si>
    <t>Mani tos</t>
  </si>
  <si>
    <t>Manteca de cerdo</t>
  </si>
  <si>
    <t>Manteca</t>
  </si>
  <si>
    <t>Manteca vegetal</t>
  </si>
  <si>
    <t>Mantequilla</t>
  </si>
  <si>
    <t>Mantequi</t>
  </si>
  <si>
    <t>Mantequilla con sal</t>
  </si>
  <si>
    <t>Margarina vegetal con sal</t>
  </si>
  <si>
    <t>Margarin</t>
  </si>
  <si>
    <t>Nueces</t>
  </si>
  <si>
    <t>Acelgas. hojas de</t>
  </si>
  <si>
    <t>Acelgas.</t>
  </si>
  <si>
    <t>Acelgas. tallos de</t>
  </si>
  <si>
    <t>Ají amarillo</t>
  </si>
  <si>
    <t>Aji amar</t>
  </si>
  <si>
    <t>Ají amarillo molido. fresco con sal (2</t>
  </si>
  <si>
    <t>Ají amarillo seco</t>
  </si>
  <si>
    <t>Ají colorado seco, panca  (2) (x)</t>
  </si>
  <si>
    <t>Aji colo</t>
  </si>
  <si>
    <t>Ají colorado no picante, molido con s</t>
  </si>
  <si>
    <t>Ají colorado picante, molido con sal</t>
  </si>
  <si>
    <t>Ají de mesa</t>
  </si>
  <si>
    <t>Aji mesa</t>
  </si>
  <si>
    <t>Ají de vaina</t>
  </si>
  <si>
    <t>Aji de v</t>
  </si>
  <si>
    <t>Ají dulce  (3)</t>
  </si>
  <si>
    <t>Aji dulc</t>
  </si>
  <si>
    <t>Ají verde (2)</t>
  </si>
  <si>
    <t>Aji verd</t>
  </si>
  <si>
    <t>Ajos</t>
  </si>
  <si>
    <t>Albahaca (4)</t>
  </si>
  <si>
    <t>Albahaca</t>
  </si>
  <si>
    <t>Alcachofa</t>
  </si>
  <si>
    <t>Alcachof</t>
  </si>
  <si>
    <t>Alfalfa brotes tiernos</t>
  </si>
  <si>
    <t>Alfalfa</t>
  </si>
  <si>
    <t>Apio</t>
  </si>
  <si>
    <t>Berenjena</t>
  </si>
  <si>
    <t>Berenjen</t>
  </si>
  <si>
    <t>Berenjena Costeña o tomate de árbol</t>
  </si>
  <si>
    <t>Berro</t>
  </si>
  <si>
    <t>Brocoli</t>
  </si>
  <si>
    <t>Caigua (</t>
  </si>
  <si>
    <t>Caigua Serrana</t>
  </si>
  <si>
    <t>Caigua S</t>
  </si>
  <si>
    <t>Calabaza china</t>
  </si>
  <si>
    <t>Calabaza</t>
  </si>
  <si>
    <t>Calabaza italiana (3)</t>
  </si>
  <si>
    <t>Cebolla blanca</t>
  </si>
  <si>
    <t>Cebolla</t>
  </si>
  <si>
    <t>Cebolla chilena</t>
  </si>
  <si>
    <t>Cebolla china (2)</t>
  </si>
  <si>
    <t>Cebolla de cabeza (2)</t>
  </si>
  <si>
    <t>Cebolla de cola</t>
  </si>
  <si>
    <t>Col blanca</t>
  </si>
  <si>
    <t>Col blan</t>
  </si>
  <si>
    <t>Col crespa</t>
  </si>
  <si>
    <t>Col cres</t>
  </si>
  <si>
    <t>Col china</t>
  </si>
  <si>
    <t>Col chin</t>
  </si>
  <si>
    <t>Col de "Bruselas"</t>
  </si>
  <si>
    <t>Col brus</t>
  </si>
  <si>
    <t>Col, hojas de</t>
  </si>
  <si>
    <t>Col hoja</t>
  </si>
  <si>
    <t>Col negra</t>
  </si>
  <si>
    <t>Col negr</t>
  </si>
  <si>
    <t>Col silvestre</t>
  </si>
  <si>
    <t>Col silv</t>
  </si>
  <si>
    <t>Coliflor (3)</t>
  </si>
  <si>
    <t>Coliflor</t>
  </si>
  <si>
    <t>Culantro (3)</t>
  </si>
  <si>
    <t>Culantro</t>
  </si>
  <si>
    <t>Chiclayo, calabaza. (2)</t>
  </si>
  <si>
    <t>Chiclayo</t>
  </si>
  <si>
    <t>Chijchipa</t>
  </si>
  <si>
    <t>Chijchip</t>
  </si>
  <si>
    <t>Chonta (2)</t>
  </si>
  <si>
    <t>Chonta (</t>
  </si>
  <si>
    <t>Chullcos, ajos silvestres</t>
  </si>
  <si>
    <t>Chullcos</t>
  </si>
  <si>
    <t>Escarola</t>
  </si>
  <si>
    <t>Esparragos</t>
  </si>
  <si>
    <t>Esparrag</t>
  </si>
  <si>
    <t>Espinaca blanca (2)</t>
  </si>
  <si>
    <t>Espinaca</t>
  </si>
  <si>
    <t>Espinaca negra</t>
  </si>
  <si>
    <t>Frijolito chino, germinado</t>
  </si>
  <si>
    <t>Frijolit</t>
  </si>
  <si>
    <t>Hierba buena (3)</t>
  </si>
  <si>
    <t>Hierba b</t>
  </si>
  <si>
    <t>Hojas de quinua</t>
  </si>
  <si>
    <t>Hojas de</t>
  </si>
  <si>
    <t>Huacatay (3)</t>
  </si>
  <si>
    <t>Huacatay</t>
  </si>
  <si>
    <t>Janchoy. hojas de</t>
  </si>
  <si>
    <t>Janchoy.</t>
  </si>
  <si>
    <t>Jetka. hojas de</t>
  </si>
  <si>
    <t>Jetka. h</t>
  </si>
  <si>
    <t>Kailán. hojas de</t>
  </si>
  <si>
    <t>Kailan.</t>
  </si>
  <si>
    <t>Kailán. tallos de</t>
  </si>
  <si>
    <t>Lechuga americana</t>
  </si>
  <si>
    <t>Lechu.am</t>
  </si>
  <si>
    <t>Lechuga larga (2)</t>
  </si>
  <si>
    <t>Lechu.l.</t>
  </si>
  <si>
    <t>Lechuga redonda</t>
  </si>
  <si>
    <t>Lechuga</t>
  </si>
  <si>
    <t>Manchay</t>
  </si>
  <si>
    <t>Mastuerzo, hojas de</t>
  </si>
  <si>
    <t>Mastuerz</t>
  </si>
  <si>
    <t>Mostaza, hojas de</t>
  </si>
  <si>
    <t>Mostaza,</t>
  </si>
  <si>
    <t>Muña, seca</t>
  </si>
  <si>
    <t>Muña, se</t>
  </si>
  <si>
    <t>Nabo (2)</t>
  </si>
  <si>
    <t>Nabo</t>
  </si>
  <si>
    <t>Nabo Silvestre, hojas de  (2)</t>
  </si>
  <si>
    <t>Nabo Sil</t>
  </si>
  <si>
    <t>Orégano</t>
  </si>
  <si>
    <t>Oregano</t>
  </si>
  <si>
    <t>Pacchoy, hojas de  (2)</t>
  </si>
  <si>
    <t>Pacchoy,</t>
  </si>
  <si>
    <t>Pacchoy, tallos de</t>
  </si>
  <si>
    <t>Paico</t>
  </si>
  <si>
    <t>Pajuro (2)</t>
  </si>
  <si>
    <t>Pajuro (</t>
  </si>
  <si>
    <t>Pepinillo o Pepino de mesa</t>
  </si>
  <si>
    <t>Pepinill</t>
  </si>
  <si>
    <t>Perejil (3)</t>
  </si>
  <si>
    <t>Perejil</t>
  </si>
  <si>
    <t>Pimiento</t>
  </si>
  <si>
    <t>Pirca</t>
  </si>
  <si>
    <t>Poro (2)</t>
  </si>
  <si>
    <t>Poro</t>
  </si>
  <si>
    <t>Rabanitos</t>
  </si>
  <si>
    <t>Rabanito</t>
  </si>
  <si>
    <t>Rabicol</t>
  </si>
  <si>
    <t>Radicheta</t>
  </si>
  <si>
    <t>Radichet</t>
  </si>
  <si>
    <t>Rocoto (4)</t>
  </si>
  <si>
    <t>Rocoto</t>
  </si>
  <si>
    <t>Ruda</t>
  </si>
  <si>
    <t>Siuca culantro</t>
  </si>
  <si>
    <t>Siuca cu</t>
  </si>
  <si>
    <t>Tomate (4)</t>
  </si>
  <si>
    <t>Tomate</t>
  </si>
  <si>
    <t>Tomate italiano</t>
  </si>
  <si>
    <t>Tomate i</t>
  </si>
  <si>
    <t>Tomate, salsa de (2)</t>
  </si>
  <si>
    <t>Tomate,</t>
  </si>
  <si>
    <t>Vainitas (2)</t>
  </si>
  <si>
    <t>Vainitas</t>
  </si>
  <si>
    <t>Zanahoria (2)</t>
  </si>
  <si>
    <t>Zanahori</t>
  </si>
  <si>
    <t>Zanahoria, harina de (2)</t>
  </si>
  <si>
    <t>Zapallito italiano</t>
  </si>
  <si>
    <t>Zapallit</t>
  </si>
  <si>
    <t>Zapallo loche (3)</t>
  </si>
  <si>
    <t>Zapallo</t>
  </si>
  <si>
    <t>Zapallo macre (2)</t>
  </si>
  <si>
    <t>Arracacha o racacha  (4)</t>
  </si>
  <si>
    <t>Arracach</t>
  </si>
  <si>
    <t>Ashipa</t>
  </si>
  <si>
    <t xml:space="preserve">Camote amarillo </t>
  </si>
  <si>
    <t>Camote a</t>
  </si>
  <si>
    <t xml:space="preserve">Camote blanco </t>
  </si>
  <si>
    <t>Camote b</t>
  </si>
  <si>
    <t>Camote morado</t>
  </si>
  <si>
    <t>Camote m</t>
  </si>
  <si>
    <t>Camote, harina de</t>
  </si>
  <si>
    <t>Camote,</t>
  </si>
  <si>
    <t>Chuño</t>
  </si>
  <si>
    <t>Chuño (4</t>
  </si>
  <si>
    <t xml:space="preserve">Chuño negro </t>
  </si>
  <si>
    <t>Curao</t>
  </si>
  <si>
    <t>Koshñipá</t>
  </si>
  <si>
    <t>Koshñipa</t>
  </si>
  <si>
    <t>Kuros (2)</t>
  </si>
  <si>
    <t>Kuros (2</t>
  </si>
  <si>
    <t>Llacón  (2)</t>
  </si>
  <si>
    <t>Llacon</t>
  </si>
  <si>
    <t>Maca afrechillo</t>
  </si>
  <si>
    <t>Maca afr</t>
  </si>
  <si>
    <t>Maca almidón</t>
  </si>
  <si>
    <t>Maca alm</t>
  </si>
  <si>
    <t>Maca pasta integral</t>
  </si>
  <si>
    <t>Maca pas</t>
  </si>
  <si>
    <t>Maca silvestre</t>
  </si>
  <si>
    <t>Maca sil</t>
  </si>
  <si>
    <t>Maca tubérculo</t>
  </si>
  <si>
    <t>Maca tub</t>
  </si>
  <si>
    <t xml:space="preserve">Mashua. isaño o añu </t>
  </si>
  <si>
    <t>Mashua</t>
  </si>
  <si>
    <t xml:space="preserve">Oca </t>
  </si>
  <si>
    <t>Oca</t>
  </si>
  <si>
    <t xml:space="preserve">Oca deshidratada o ccaya </t>
  </si>
  <si>
    <t>Oca desh</t>
  </si>
  <si>
    <t xml:space="preserve">Olluco </t>
  </si>
  <si>
    <t>Olluco</t>
  </si>
  <si>
    <t xml:space="preserve">Papa amarilla </t>
  </si>
  <si>
    <t>Papa a.</t>
  </si>
  <si>
    <t>Papa blanca</t>
  </si>
  <si>
    <t>Papa b.</t>
  </si>
  <si>
    <t>Papa, harina de</t>
  </si>
  <si>
    <t>Papa, ha</t>
  </si>
  <si>
    <t>Papa helada (2) (x)</t>
  </si>
  <si>
    <t>Papa hel</t>
  </si>
  <si>
    <t>Papa seca</t>
  </si>
  <si>
    <t>Papa sec</t>
  </si>
  <si>
    <t>Papa vieja</t>
  </si>
  <si>
    <t>Papa vie</t>
  </si>
  <si>
    <t>Pituca o taro (5)</t>
  </si>
  <si>
    <t>Pituca o</t>
  </si>
  <si>
    <t>Pituca, harina de</t>
  </si>
  <si>
    <t>Pituca,</t>
  </si>
  <si>
    <t>Radiche</t>
  </si>
  <si>
    <t>Remolacha raíz</t>
  </si>
  <si>
    <t>Remolach</t>
  </si>
  <si>
    <t>Sachapapa</t>
  </si>
  <si>
    <t>Sachapap</t>
  </si>
  <si>
    <t xml:space="preserve">Yuca amarilla </t>
  </si>
  <si>
    <t>Yuca ama</t>
  </si>
  <si>
    <t>Yuca asada (2)</t>
  </si>
  <si>
    <t>Yuca asa</t>
  </si>
  <si>
    <t>Yuca blanca</t>
  </si>
  <si>
    <t>Yuca</t>
  </si>
  <si>
    <t>Yuca, harina de</t>
  </si>
  <si>
    <t>Yuca, ha</t>
  </si>
  <si>
    <t>Yuca sancochada(3)</t>
  </si>
  <si>
    <t>Yuca san</t>
  </si>
  <si>
    <t>Abridores</t>
  </si>
  <si>
    <t>Abridor</t>
  </si>
  <si>
    <t>Aceitunas de botija</t>
  </si>
  <si>
    <t>Aceituna</t>
  </si>
  <si>
    <t>Aceitunas negras. preparadas (x)</t>
  </si>
  <si>
    <t>Airampo</t>
  </si>
  <si>
    <t>Aguaje (2)</t>
  </si>
  <si>
    <t>Aguaje (</t>
  </si>
  <si>
    <t>Anona</t>
  </si>
  <si>
    <t>Blanquillos</t>
  </si>
  <si>
    <t>Blanquil</t>
  </si>
  <si>
    <t>Caimito</t>
  </si>
  <si>
    <t>Camu-camu</t>
  </si>
  <si>
    <t>Camu-cam</t>
  </si>
  <si>
    <t>Capulí (2)</t>
  </si>
  <si>
    <t>Capuli (</t>
  </si>
  <si>
    <t>Ciruelas</t>
  </si>
  <si>
    <t>Coco</t>
  </si>
  <si>
    <t>Coco (2)</t>
  </si>
  <si>
    <t>Coco. agua de</t>
  </si>
  <si>
    <t>Coco. ag</t>
  </si>
  <si>
    <t>Cocona</t>
  </si>
  <si>
    <t>Chambiro</t>
  </si>
  <si>
    <t>Chirimoya (3)</t>
  </si>
  <si>
    <t>Chirimoy</t>
  </si>
  <si>
    <t>Dátiles (2)</t>
  </si>
  <si>
    <t>Datiles</t>
  </si>
  <si>
    <t xml:space="preserve">Fresas </t>
  </si>
  <si>
    <t>Fresas (</t>
  </si>
  <si>
    <t>Granada (2)</t>
  </si>
  <si>
    <t>Granada</t>
  </si>
  <si>
    <t>Granadilla</t>
  </si>
  <si>
    <t>Granadil</t>
  </si>
  <si>
    <t>Granadilla, jugo enlatado de</t>
  </si>
  <si>
    <t>Guanabana</t>
  </si>
  <si>
    <t>Guanaban</t>
  </si>
  <si>
    <t>Guava</t>
  </si>
  <si>
    <t>Guayaba</t>
  </si>
  <si>
    <t>Guayaba amarilla</t>
  </si>
  <si>
    <t>Guayaba rosada</t>
  </si>
  <si>
    <t>Guayaba verde</t>
  </si>
  <si>
    <t>Higos negros</t>
  </si>
  <si>
    <t>Higos ne</t>
  </si>
  <si>
    <t>Higos secos</t>
  </si>
  <si>
    <t>Higos se</t>
  </si>
  <si>
    <t>Huito</t>
  </si>
  <si>
    <t>Humarí</t>
  </si>
  <si>
    <t>Humari</t>
  </si>
  <si>
    <t>Kaki (3)</t>
  </si>
  <si>
    <t>Kumuvi</t>
  </si>
  <si>
    <t>Lima (2)</t>
  </si>
  <si>
    <t>Lima</t>
  </si>
  <si>
    <t>Limón, jugo de</t>
  </si>
  <si>
    <t>Limon</t>
  </si>
  <si>
    <t>Lúcuma (3)</t>
  </si>
  <si>
    <t>Lucuma (</t>
  </si>
  <si>
    <t>Lúcuma, harina de</t>
  </si>
  <si>
    <t>Lucuma,</t>
  </si>
  <si>
    <t>Macambo, pulpa y semilla</t>
  </si>
  <si>
    <t>Macambo,</t>
  </si>
  <si>
    <t>Macambo, pulpa</t>
  </si>
  <si>
    <t>Mamey (2)</t>
  </si>
  <si>
    <t>Mamey</t>
  </si>
  <si>
    <t>Mandarina</t>
  </si>
  <si>
    <t>Mandarin</t>
  </si>
  <si>
    <t>Mango</t>
  </si>
  <si>
    <t>Manzana</t>
  </si>
  <si>
    <t>Maracuyá. jugo de</t>
  </si>
  <si>
    <t>Maracuya</t>
  </si>
  <si>
    <t>Marañón</t>
  </si>
  <si>
    <t>Marañon</t>
  </si>
  <si>
    <t>Melón</t>
  </si>
  <si>
    <t>Melon (4</t>
  </si>
  <si>
    <t>Melón enano</t>
  </si>
  <si>
    <t>Melon en</t>
  </si>
  <si>
    <t>Membrillo</t>
  </si>
  <si>
    <t>Membrill</t>
  </si>
  <si>
    <t>Naranja</t>
  </si>
  <si>
    <t>Naranja agria. jugo de</t>
  </si>
  <si>
    <t>Naranja de Guayaquil</t>
  </si>
  <si>
    <t>Naranja de Huando</t>
  </si>
  <si>
    <t>Níspero</t>
  </si>
  <si>
    <t>Nispero</t>
  </si>
  <si>
    <t>Nuzive</t>
  </si>
  <si>
    <t>Pacae</t>
  </si>
  <si>
    <t>Palta</t>
  </si>
  <si>
    <t>Pan del árbol con semilla</t>
  </si>
  <si>
    <t>Pan del</t>
  </si>
  <si>
    <t>Pan del árbol sin semilla</t>
  </si>
  <si>
    <t>Pan-meo</t>
  </si>
  <si>
    <t>Panmeo</t>
  </si>
  <si>
    <t>Papaya</t>
  </si>
  <si>
    <t>Pasas sin semilla</t>
  </si>
  <si>
    <t>Pasas si</t>
  </si>
  <si>
    <t>Pepino dulce</t>
  </si>
  <si>
    <t>Pepino d</t>
  </si>
  <si>
    <t>Pera chilena</t>
  </si>
  <si>
    <t>Pera chi</t>
  </si>
  <si>
    <t>Pera de agua</t>
  </si>
  <si>
    <t>Pera</t>
  </si>
  <si>
    <t>Pera nacional</t>
  </si>
  <si>
    <t>Pera nac</t>
  </si>
  <si>
    <t>Pera perilla</t>
  </si>
  <si>
    <t>Pera per</t>
  </si>
  <si>
    <t>Pero (3)</t>
  </si>
  <si>
    <t>Pijuayo (2)</t>
  </si>
  <si>
    <t>Pijuayo</t>
  </si>
  <si>
    <t>Pijuayo sancochado (2)</t>
  </si>
  <si>
    <t>Piña</t>
  </si>
  <si>
    <t>Piña (2)</t>
  </si>
  <si>
    <t>Plátano de isla</t>
  </si>
  <si>
    <t>Plat. i.</t>
  </si>
  <si>
    <t>Plátano de seda</t>
  </si>
  <si>
    <t>Plat. s.</t>
  </si>
  <si>
    <t>Plátano guineo</t>
  </si>
  <si>
    <t>Plat. g.</t>
  </si>
  <si>
    <t>Plátano guineo-manzano</t>
  </si>
  <si>
    <t>Plátano, harina de (6)</t>
  </si>
  <si>
    <t>Platano,</t>
  </si>
  <si>
    <t>Plátano maduro</t>
  </si>
  <si>
    <t>Plat. m.</t>
  </si>
  <si>
    <t>Plátano morado</t>
  </si>
  <si>
    <t>Platano</t>
  </si>
  <si>
    <t>Plátano seco, orejón (x)</t>
  </si>
  <si>
    <t>Plátano verde (3)</t>
  </si>
  <si>
    <t>Plátano verde asado</t>
  </si>
  <si>
    <t>Plátano verde sancochado (2)</t>
  </si>
  <si>
    <t>Plat. v.</t>
  </si>
  <si>
    <t>Pomarosa (3)</t>
  </si>
  <si>
    <t>Pomarosa</t>
  </si>
  <si>
    <t>Purunkari</t>
  </si>
  <si>
    <t>Purunkar</t>
  </si>
  <si>
    <t>Sandía</t>
  </si>
  <si>
    <t>Sandia</t>
  </si>
  <si>
    <t>Shiwawaco. semilla</t>
  </si>
  <si>
    <t>Shiwawac</t>
  </si>
  <si>
    <t>Tamarindo</t>
  </si>
  <si>
    <t>Tamarind</t>
  </si>
  <si>
    <t>Taperibá o mangociruela  (2)</t>
  </si>
  <si>
    <t>Taperiba</t>
  </si>
  <si>
    <t>Toronja</t>
  </si>
  <si>
    <t>Tumbo costeño</t>
  </si>
  <si>
    <t>Tumbo co</t>
  </si>
  <si>
    <t>Tumbo serrano (4)</t>
  </si>
  <si>
    <t>Tumbo</t>
  </si>
  <si>
    <t>Tuna (2)</t>
  </si>
  <si>
    <t>Tuna colorada</t>
  </si>
  <si>
    <t>Tuna col</t>
  </si>
  <si>
    <t>Ungurauy</t>
  </si>
  <si>
    <t>Uva blanca</t>
  </si>
  <si>
    <t>Uva blan</t>
  </si>
  <si>
    <t>Uva borgoña</t>
  </si>
  <si>
    <t>Uva borg</t>
  </si>
  <si>
    <t>Uva italia  (2)</t>
  </si>
  <si>
    <t>Uva it.</t>
  </si>
  <si>
    <t>Uva negra (2)</t>
  </si>
  <si>
    <t>Uva n.</t>
  </si>
  <si>
    <t>Uva quebranta</t>
  </si>
  <si>
    <t>Uva queb</t>
  </si>
  <si>
    <t>Uvilla</t>
  </si>
  <si>
    <t>Warr'a</t>
  </si>
  <si>
    <t>Ajonjoli</t>
  </si>
  <si>
    <t>Zapote</t>
  </si>
  <si>
    <t>Azúcar granulada o refinada</t>
  </si>
  <si>
    <t>Azucar b</t>
  </si>
  <si>
    <t>Azúcar rubia</t>
  </si>
  <si>
    <t>Azucar r</t>
  </si>
  <si>
    <t>Chancaca</t>
  </si>
  <si>
    <t>Miel de abejas</t>
  </si>
  <si>
    <t>Miel ab.</t>
  </si>
  <si>
    <t>Miel de caña</t>
  </si>
  <si>
    <t>Miel c.</t>
  </si>
  <si>
    <t>Café sin azúcar</t>
  </si>
  <si>
    <t>Cafe</t>
  </si>
  <si>
    <t>Cerveza</t>
  </si>
  <si>
    <t>Coca Cola</t>
  </si>
  <si>
    <t>CocaCola</t>
  </si>
  <si>
    <t>Chicha de aguaje</t>
  </si>
  <si>
    <t>Chicha d</t>
  </si>
  <si>
    <t>Chicha de cebada</t>
  </si>
  <si>
    <t>Chicha c</t>
  </si>
  <si>
    <t>Chicha de jora (x)</t>
  </si>
  <si>
    <t>Chicha j</t>
  </si>
  <si>
    <t>Chicha de maíz morado</t>
  </si>
  <si>
    <t>Chicha m</t>
  </si>
  <si>
    <t>Chicha de maní</t>
  </si>
  <si>
    <t>Chicha de pijuayo</t>
  </si>
  <si>
    <t>Chicha de soya</t>
  </si>
  <si>
    <t>Chicha de yuca. masato   (x)</t>
  </si>
  <si>
    <t>Inca Kola</t>
  </si>
  <si>
    <t>IncaKola</t>
  </si>
  <si>
    <t>Leche de soya</t>
  </si>
  <si>
    <t>Leche de</t>
  </si>
  <si>
    <t>Té sin azúcar</t>
  </si>
  <si>
    <t>Te</t>
  </si>
  <si>
    <t>Vino blanco (grado alcoholico: 12.0)</t>
  </si>
  <si>
    <t>Vino bla</t>
  </si>
  <si>
    <t>Vino tinto  (grado alcoholico: 10.2)</t>
  </si>
  <si>
    <t>Vino tin</t>
  </si>
  <si>
    <t>Achiote seco</t>
  </si>
  <si>
    <t>Achiote</t>
  </si>
  <si>
    <t>Algas</t>
  </si>
  <si>
    <t>Café grano sin tostar</t>
  </si>
  <si>
    <t>Cafe gra</t>
  </si>
  <si>
    <t>Caldo de ave. tabletas</t>
  </si>
  <si>
    <t>Caldo de</t>
  </si>
  <si>
    <t>Caldo de carne. tabletas</t>
  </si>
  <si>
    <t>Cubo crn</t>
  </si>
  <si>
    <t>Callampa blanca (hongos)</t>
  </si>
  <si>
    <t>Callampa</t>
  </si>
  <si>
    <t>Cerelac manzana</t>
  </si>
  <si>
    <t>Cerelac</t>
  </si>
  <si>
    <t>Cerelac trigo</t>
  </si>
  <si>
    <t>Chocolate simple con azúcar</t>
  </si>
  <si>
    <t>Chocolat</t>
  </si>
  <si>
    <t>Cochayuyo</t>
  </si>
  <si>
    <t>Cochayuy</t>
  </si>
  <si>
    <t>Cocoa</t>
  </si>
  <si>
    <t>Cominos</t>
  </si>
  <si>
    <t>Extracto de algarrobo en polvo</t>
  </si>
  <si>
    <t>Extracto</t>
  </si>
  <si>
    <t>Guisador o azafrán</t>
  </si>
  <si>
    <t>Guisador</t>
  </si>
  <si>
    <t>Laurel</t>
  </si>
  <si>
    <t>Mermelada de durazno</t>
  </si>
  <si>
    <t>Mer.dur.</t>
  </si>
  <si>
    <t>Mermelada frutilla</t>
  </si>
  <si>
    <t>Mer.fr.</t>
  </si>
  <si>
    <t>Nestúm cereal mixto</t>
  </si>
  <si>
    <t>Nestum c</t>
  </si>
  <si>
    <t>Nestúm tres cerales</t>
  </si>
  <si>
    <t>Nestum t</t>
  </si>
  <si>
    <t>Pimienta negra</t>
  </si>
  <si>
    <t>Pimienta</t>
  </si>
  <si>
    <t>Salsa de tomate con carne</t>
  </si>
  <si>
    <t>Salsa de</t>
  </si>
  <si>
    <t>Salsa de tomate concentrada</t>
  </si>
  <si>
    <t>Té hojas secas</t>
  </si>
  <si>
    <t>Vinagre</t>
  </si>
  <si>
    <t>Yuyos (2)</t>
  </si>
  <si>
    <t>Yuyos (2</t>
  </si>
  <si>
    <t>Aska, al estado natural</t>
  </si>
  <si>
    <t>Aska, al</t>
  </si>
  <si>
    <t>Aska, sometido a cocción</t>
  </si>
  <si>
    <t>Aska, so</t>
  </si>
  <si>
    <t>Ziqui - zapa hormiga</t>
  </si>
  <si>
    <t>Ziqui -</t>
  </si>
  <si>
    <t>Hiwicto negro</t>
  </si>
  <si>
    <t>Hiwicto</t>
  </si>
  <si>
    <t>Hiwicto marfil oscuro</t>
  </si>
  <si>
    <t>Kara ceniza o kala</t>
  </si>
  <si>
    <t>Kara cen</t>
  </si>
  <si>
    <t>Kara color pajizo</t>
  </si>
  <si>
    <t>Kara col</t>
  </si>
  <si>
    <t>Llipta sara (1)</t>
  </si>
  <si>
    <t>Llipta s</t>
  </si>
  <si>
    <t>Llipta sara (2)</t>
  </si>
  <si>
    <t>Caza o Parka</t>
  </si>
  <si>
    <t>Caza o P</t>
  </si>
  <si>
    <t>Frijol de Iberia</t>
  </si>
  <si>
    <t>Gigante rojo, pulpa fresca</t>
  </si>
  <si>
    <t>Gigante</t>
  </si>
  <si>
    <t>Gigante Rojo, pulpa seca</t>
  </si>
  <si>
    <t>Gigante rojo, cáscara del grano</t>
  </si>
  <si>
    <t>Gigante rojo, cáscara fresca del gran</t>
  </si>
  <si>
    <t>Hemico leguminoso</t>
  </si>
  <si>
    <t>Hemico l</t>
  </si>
  <si>
    <t>Pallar del rio Manú</t>
  </si>
  <si>
    <t>Pallar d</t>
  </si>
  <si>
    <t>Poroto de cumbasa</t>
  </si>
  <si>
    <t>Poroto d</t>
  </si>
  <si>
    <t>Llampun Cjana "Cjana-cjana"</t>
  </si>
  <si>
    <t>Llampun</t>
  </si>
  <si>
    <t>Tomate de palito</t>
  </si>
  <si>
    <t>Tomate d</t>
  </si>
  <si>
    <t>Zapallito</t>
  </si>
  <si>
    <t>Zapallo avinca</t>
  </si>
  <si>
    <t>Zapallo ombligo</t>
  </si>
  <si>
    <t>Achira blanca</t>
  </si>
  <si>
    <t>Achira b</t>
  </si>
  <si>
    <t>Achira morada</t>
  </si>
  <si>
    <t>Achira m</t>
  </si>
  <si>
    <t>Camote deshidratado tratado con lejia</t>
  </si>
  <si>
    <t>Camote d</t>
  </si>
  <si>
    <t>Camote deshidratado</t>
  </si>
  <si>
    <t>Camote de Huarayoc</t>
  </si>
  <si>
    <t>Caya ocas</t>
  </si>
  <si>
    <t>Caya oca</t>
  </si>
  <si>
    <t>Cushusho</t>
  </si>
  <si>
    <t>Dale - dale</t>
  </si>
  <si>
    <t>Dale - d</t>
  </si>
  <si>
    <t>Iguana papa</t>
  </si>
  <si>
    <t>Iguana p</t>
  </si>
  <si>
    <t>Nopu - zumaca</t>
  </si>
  <si>
    <t>Nopu - z</t>
  </si>
  <si>
    <t>Papas deshidratadas con lejia</t>
  </si>
  <si>
    <t>Papas de</t>
  </si>
  <si>
    <t>Papa color morado deshidratada</t>
  </si>
  <si>
    <t>Papa col</t>
  </si>
  <si>
    <t>Quillu uncucha</t>
  </si>
  <si>
    <t>Quillu u</t>
  </si>
  <si>
    <t>Sachapapa blanca, bulbo</t>
  </si>
  <si>
    <t>Sachapapa, tubérculo</t>
  </si>
  <si>
    <t>Sachapapa, bulbo aereo</t>
  </si>
  <si>
    <t>Tallapaqui culli</t>
  </si>
  <si>
    <t>Tallapaq</t>
  </si>
  <si>
    <t>Tallapaqui yurak</t>
  </si>
  <si>
    <t>Yuca de moja</t>
  </si>
  <si>
    <t>Yuca de</t>
  </si>
  <si>
    <t>Carambola</t>
  </si>
  <si>
    <t>Carambol</t>
  </si>
  <si>
    <t>Cushuro ó nostoc deshidratada</t>
  </si>
  <si>
    <t>Cushuro</t>
  </si>
  <si>
    <t>Hoja de coca seca</t>
  </si>
  <si>
    <t>Coca h.</t>
  </si>
  <si>
    <t>Mate de coca (x)</t>
  </si>
  <si>
    <t>Coca m.</t>
  </si>
  <si>
    <t>Aceite compuesto Vegetal (60%) y marino (40%)</t>
  </si>
  <si>
    <t>Aceite vegetal Puro vegetal</t>
  </si>
  <si>
    <t>Manteca compuesta Vegetal (10%) y marino (90%)</t>
  </si>
  <si>
    <t>Manteca vegetal Puro vegetal</t>
  </si>
  <si>
    <t>Manteca vegetal De cacao</t>
  </si>
  <si>
    <t>Mantequilla De maní</t>
  </si>
  <si>
    <t>Mantequilla Grasa de leche</t>
  </si>
  <si>
    <t>Mantequilla Grasa de leche, sin sal</t>
  </si>
  <si>
    <t>Margarina Sin sal</t>
  </si>
  <si>
    <t>Margarina Con sal</t>
  </si>
  <si>
    <t>Margarina vegetal Sin sal</t>
  </si>
  <si>
    <t>Margarina vegetal Con sal</t>
  </si>
  <si>
    <t>Margarina vegetal Bajo contenido de grasa, con sal</t>
  </si>
  <si>
    <t>Azúcar Blanca, granulada</t>
  </si>
  <si>
    <t>Azucar B</t>
  </si>
  <si>
    <t>Azúcar Rubia, granulada</t>
  </si>
  <si>
    <t>Azucar R</t>
  </si>
  <si>
    <t>Azúcar Impalpable (con maizena 4%)</t>
  </si>
  <si>
    <t>Azucar I</t>
  </si>
  <si>
    <t>Caramelo Duro, con saborizantes</t>
  </si>
  <si>
    <t>Caramelo</t>
  </si>
  <si>
    <t>Caramelo Duro, relleno con crema saborizantes</t>
  </si>
  <si>
    <t>Caramelo Duro, relleno con licor saborizantes</t>
  </si>
  <si>
    <t>Caramelo (e) Duro, relleno con chicle (goma base 6%)</t>
  </si>
  <si>
    <t>Caramelo Blando, con grasa, gel y saborizantes</t>
  </si>
  <si>
    <t>Chancaca En moldes</t>
  </si>
  <si>
    <t>Chicle globo (e) Con saboriznates (goma base 14%)</t>
  </si>
  <si>
    <t>Chicle</t>
  </si>
  <si>
    <t>Fruna Blando, con grasa, gel y saboriznates</t>
  </si>
  <si>
    <t>Fruna</t>
  </si>
  <si>
    <t>Goma de mascar (e) Pastilla, saborizada (goma base 20%)</t>
  </si>
  <si>
    <t>Goma de</t>
  </si>
  <si>
    <t>Goma de mascar (e) Barra, saborizada (goma base 23%)</t>
  </si>
  <si>
    <t>Jarabe Miel de Maíz (glucosa)</t>
  </si>
  <si>
    <t>Jarabe M</t>
  </si>
  <si>
    <t>Jarabe Miel de Maíz y chancaca</t>
  </si>
  <si>
    <t>Jarabe Miel de maiz y maple</t>
  </si>
  <si>
    <t>Jarabe Miel de maiz y saborizantes</t>
  </si>
  <si>
    <t>Marshmelos Con gel y saborizantes</t>
  </si>
  <si>
    <t>Marshmel</t>
  </si>
  <si>
    <t>Marshmelos Con gel y baño de chocolate</t>
  </si>
  <si>
    <t>Mermelada De frutas</t>
  </si>
  <si>
    <t>Mermelad</t>
  </si>
  <si>
    <t>Miel de abejas Natural</t>
  </si>
  <si>
    <t>Miel de</t>
  </si>
  <si>
    <t>Miel de chancaca De caña de azúcar</t>
  </si>
  <si>
    <t>Toffee Blando, con grasa, gel y saborizantes</t>
  </si>
  <si>
    <t>Toffee</t>
  </si>
  <si>
    <t>Toffee de leche Blando, con grasa y gel</t>
  </si>
  <si>
    <t>Toffee de chocolate Blando, con leche, grasa, cocoa y gel</t>
  </si>
  <si>
    <t>Crema volteada Con harina, gel y saborizantes</t>
  </si>
  <si>
    <t>Crema vo</t>
  </si>
  <si>
    <t>Flan Con gel y saborizantes</t>
  </si>
  <si>
    <t>Flan</t>
  </si>
  <si>
    <t>Gelatina Con gel y saborizantes</t>
  </si>
  <si>
    <t>Gelatina</t>
  </si>
  <si>
    <t>Helado Con gel, almidón, grasa y cacos</t>
  </si>
  <si>
    <t>Helado</t>
  </si>
  <si>
    <t>Helado de chocolate Con gel, almidón, grasa y cacos</t>
  </si>
  <si>
    <t>Mazamorra Con féculas y saborizantes</t>
  </si>
  <si>
    <t>Mazamorr</t>
  </si>
  <si>
    <t>Mazamorra morada Con harina de camote y sabonzante</t>
  </si>
  <si>
    <t>Pudín Con almidon de maíz y sabonzante</t>
  </si>
  <si>
    <t>Pudin Co</t>
  </si>
  <si>
    <t>Pudín de chocolate Con almidon de maíz y cocoa</t>
  </si>
  <si>
    <t>Pudin de</t>
  </si>
  <si>
    <t>Refresco En polvo, saborizante</t>
  </si>
  <si>
    <t>Refresco</t>
  </si>
  <si>
    <t>Cerveza Blanca (alcohol 4%)</t>
  </si>
  <si>
    <t>Cerveza Negra (alcohol 4%)</t>
  </si>
  <si>
    <t>Cerveza Maltina (alcohol 4%)</t>
  </si>
  <si>
    <t>Pisco De uva (alcohol 42%)</t>
  </si>
  <si>
    <t>Pisco De</t>
  </si>
  <si>
    <t>Vino Bianco (alcohol 11 %)</t>
  </si>
  <si>
    <t>Vino Bia</t>
  </si>
  <si>
    <t>Vino Blanco semiseco (alcohol 12,5%)</t>
  </si>
  <si>
    <t>Vino Bla</t>
  </si>
  <si>
    <t>Vino Tinto (alcohoi 10%)</t>
  </si>
  <si>
    <t>Vino Tin</t>
  </si>
  <si>
    <t>Vino Tinto seco (alcohol 12,5%)</t>
  </si>
  <si>
    <t>Vino Tinto semiseco (alcohol 12%)</t>
  </si>
  <si>
    <t>Coca Coia Agua carbonatada, azúcar y saborizante</t>
  </si>
  <si>
    <t>Coca Coi</t>
  </si>
  <si>
    <t>Fanta Agua carbonatada, azúcar y saborizante</t>
  </si>
  <si>
    <t>Fanta</t>
  </si>
  <si>
    <t>Inca Koia Agua carbonatada, azúcar y saborizante</t>
  </si>
  <si>
    <t>Inca Koi</t>
  </si>
  <si>
    <t>Jugo de fruta Con azúcar</t>
  </si>
  <si>
    <t>Jugo fr.</t>
  </si>
  <si>
    <t>Jugo de fruta Concentrado, pulpa con azúcar</t>
  </si>
  <si>
    <t>Jugo de</t>
  </si>
  <si>
    <t>Néctar de fruta Pulpa y jugo, con agua y azúcar</t>
  </si>
  <si>
    <t>Nectar d</t>
  </si>
  <si>
    <t>Orange Crush Agua carbonada, azucar y saborizantes</t>
  </si>
  <si>
    <t>Orange C</t>
  </si>
  <si>
    <t>Pepsi Cola Agua carbonada, azucar y saborizantes</t>
  </si>
  <si>
    <t>Pepsi Co</t>
  </si>
  <si>
    <t>Sprite Agua carbonada, azucar y saborizantes</t>
  </si>
  <si>
    <t>Sprite A</t>
  </si>
  <si>
    <t>Twist Agua carbonada, azucar y saborizantes</t>
  </si>
  <si>
    <t>Twist Ag</t>
  </si>
  <si>
    <t>Boliqueso De maíz, saborizado, con sal</t>
  </si>
  <si>
    <t>Boliques</t>
  </si>
  <si>
    <t>Camote En tajadas, fritas, con sal</t>
  </si>
  <si>
    <t>Camote E</t>
  </si>
  <si>
    <t>Chicharrones Pellejo de chanco, con sal</t>
  </si>
  <si>
    <t>Chicharrones De maíz, saborizado, con sal</t>
  </si>
  <si>
    <t>Chifles Tajadas de plátano frito, con sal</t>
  </si>
  <si>
    <t>Chifles</t>
  </si>
  <si>
    <t>Chizitos De maíz, saborizado, con sal</t>
  </si>
  <si>
    <t>Chizitos</t>
  </si>
  <si>
    <t>Habas Fritas, con sal</t>
  </si>
  <si>
    <t>Habas Fr</t>
  </si>
  <si>
    <t>Maní Tostado</t>
  </si>
  <si>
    <t>Mani Tos</t>
  </si>
  <si>
    <t>Maní Tostado, con sal</t>
  </si>
  <si>
    <t>Maní Tostado, confitado</t>
  </si>
  <si>
    <t>Palitos De máiz, con ajonjolí y sal</t>
  </si>
  <si>
    <t>Palitos</t>
  </si>
  <si>
    <t>Papas En tajadas fritas, con sal</t>
  </si>
  <si>
    <t>Papas En</t>
  </si>
  <si>
    <t>Pop Corn Máiz insuflado, con grasa y sal</t>
  </si>
  <si>
    <t>Pop Corn</t>
  </si>
  <si>
    <t>Pop Corn Máiz insuflado, con grasa y confitado</t>
  </si>
  <si>
    <t>Tico Tico De máiz, saborizado y confitado</t>
  </si>
  <si>
    <t>Tico Tic</t>
  </si>
  <si>
    <t>Tor Tees De máiz, en hojuelassaborizado y confitado</t>
  </si>
  <si>
    <t>Tor Tees</t>
  </si>
  <si>
    <t>Bombones Rellenos con crema y saborizantes</t>
  </si>
  <si>
    <t>Bombones</t>
  </si>
  <si>
    <t>Bombones Rellenos con licor y saborizantes</t>
  </si>
  <si>
    <t>Bombones Rellenos con merengue</t>
  </si>
  <si>
    <t>Bombones Rellenos con pasas</t>
  </si>
  <si>
    <t>Cacao Pasta</t>
  </si>
  <si>
    <t>Cacao Pa</t>
  </si>
  <si>
    <t>Cacao Pasta, con azúcar</t>
  </si>
  <si>
    <t>Chocolate Amargo sin azúcar</t>
  </si>
  <si>
    <t>Chocolate Dulce</t>
  </si>
  <si>
    <t>Chocolate Dulce, con leche</t>
  </si>
  <si>
    <t>Chocolate Dulce, con leche y arroz crocante</t>
  </si>
  <si>
    <t>Chocolate Dulce, con leche y maní</t>
  </si>
  <si>
    <t>Chocolate Dulce, con leche y nueces</t>
  </si>
  <si>
    <t>Chocolate Dulce, con leche y pasas</t>
  </si>
  <si>
    <t>Chocolate Dulce, con leche avellans y almendras</t>
  </si>
  <si>
    <t>Chocolate para taza Sin azúcar</t>
  </si>
  <si>
    <t>Chocolate para taza Con azúcar y almidones</t>
  </si>
  <si>
    <t>Chocolate para taza Con azúcar</t>
  </si>
  <si>
    <t>Cocoa En polvo, con azúcar</t>
  </si>
  <si>
    <t>Cocoa En</t>
  </si>
  <si>
    <t>Cocoa En polvo, natural</t>
  </si>
  <si>
    <t>Cocoa En polvo, solubilizado</t>
  </si>
  <si>
    <t>Crema de chocolate Dulce</t>
  </si>
  <si>
    <t>Crema de</t>
  </si>
  <si>
    <t>Crema de chocolate Dulce, con avellanas</t>
  </si>
  <si>
    <t>Crema de chocolate Dulce, con maní</t>
  </si>
  <si>
    <t>Perdigones Maní con baño de chocolate</t>
  </si>
  <si>
    <t>Perdigon</t>
  </si>
  <si>
    <t>Perdigones Pasas con baño de chocolate</t>
  </si>
  <si>
    <t>Costilla Ahumada</t>
  </si>
  <si>
    <t>Costilla</t>
  </si>
  <si>
    <t>Chuleta Ahumada</t>
  </si>
  <si>
    <t>Chuleta</t>
  </si>
  <si>
    <t>Jamon Ahumado</t>
  </si>
  <si>
    <t>Jamon Ah</t>
  </si>
  <si>
    <t>Jamon Del pais</t>
  </si>
  <si>
    <t>Jamon De</t>
  </si>
  <si>
    <t>Jamon Tipo "ingles"</t>
  </si>
  <si>
    <t>Jamon Ti</t>
  </si>
  <si>
    <t>Loma Ahumado</t>
  </si>
  <si>
    <t>Loma Ahu</t>
  </si>
  <si>
    <t>Loma Ahumado, de llama</t>
  </si>
  <si>
    <t>Tocino Ahumado</t>
  </si>
  <si>
    <t>Tocino A</t>
  </si>
  <si>
    <t>Chicharron de prensa Carne de cabeza (55%) y grasa porcino</t>
  </si>
  <si>
    <t>Morcilla Carne, sangre, grasa procino con verdura</t>
  </si>
  <si>
    <t>Morcilla</t>
  </si>
  <si>
    <t>Queso de chancho Carne de cabeza (80%), grasa y pellejo</t>
  </si>
  <si>
    <t>Relleno Relleno y grasa porcino, con verduras</t>
  </si>
  <si>
    <t>Testa Carne de cabeza de procino</t>
  </si>
  <si>
    <t>Testa Ca</t>
  </si>
  <si>
    <t>Cabanossi Carne y grasa de procino y condimentos</t>
  </si>
  <si>
    <t>Cabanoss</t>
  </si>
  <si>
    <t>Chorizo Carne y grasa de procino y condimentos</t>
  </si>
  <si>
    <t>Chorizo Picante</t>
  </si>
  <si>
    <t>Chorizo Parrillero</t>
  </si>
  <si>
    <t>Chorizo Ahumado</t>
  </si>
  <si>
    <t>Salame Carne y grasa de procino</t>
  </si>
  <si>
    <t>Salame C</t>
  </si>
  <si>
    <t>Salame Tipo italiano, salado</t>
  </si>
  <si>
    <t>Salame T</t>
  </si>
  <si>
    <t>Salchicha de huacho Carne y grasa porcino y/o bovino</t>
  </si>
  <si>
    <t>GalatinaSalchicha de hu Carne y lengua de porcino</t>
  </si>
  <si>
    <t>Galatina</t>
  </si>
  <si>
    <t>Jamonada Carne y grasa porcino y/o bovino</t>
  </si>
  <si>
    <t>Jamonada Tipo Bologna</t>
  </si>
  <si>
    <t>Jamonada Tipo lyona</t>
  </si>
  <si>
    <t>Jamonada Tipo Parissa</t>
  </si>
  <si>
    <t>Mortadela Carne y grasa porcino y/o bovino</t>
  </si>
  <si>
    <t>Mortadela De llama, con carne y grasa porcino</t>
  </si>
  <si>
    <t>Pate Carne e higado de porcino</t>
  </si>
  <si>
    <t>Pate Car</t>
  </si>
  <si>
    <t>Pate Ahumado</t>
  </si>
  <si>
    <t>Pate Ahu</t>
  </si>
  <si>
    <t>Pastel de jamonte Con verdura</t>
  </si>
  <si>
    <t>Pastel d</t>
  </si>
  <si>
    <t>Salchicha hot dog Carne, grasa porcino y condimentos</t>
  </si>
  <si>
    <t>Salchicha Tipo Viena</t>
  </si>
  <si>
    <t>Salchicha Tipo Viena, enlatada</t>
  </si>
  <si>
    <t>Salchicha Tipo Frankfurt</t>
  </si>
  <si>
    <t>Salchicha Tipo Frankfurt, enlatada</t>
  </si>
  <si>
    <t>Arroz Integral</t>
  </si>
  <si>
    <t>Arroz In</t>
  </si>
  <si>
    <t>Arroz Harina</t>
  </si>
  <si>
    <t>Arroz Ha</t>
  </si>
  <si>
    <t>Arroz Pilado</t>
  </si>
  <si>
    <t>Arroz Tostado, confitado (arrocillo)</t>
  </si>
  <si>
    <t>Arroz t.</t>
  </si>
  <si>
    <t>Avena Copos</t>
  </si>
  <si>
    <t>Avena Co</t>
  </si>
  <si>
    <t>Avena Hojuelas</t>
  </si>
  <si>
    <t>Avena Machacada</t>
  </si>
  <si>
    <t>Avena Ma</t>
  </si>
  <si>
    <t>Cañihua Harina</t>
  </si>
  <si>
    <t>Cebada Harina</t>
  </si>
  <si>
    <t>Cebada H</t>
  </si>
  <si>
    <t>Cebada Hojuelas</t>
  </si>
  <si>
    <t>Cebada Morón</t>
  </si>
  <si>
    <t>Cebada M</t>
  </si>
  <si>
    <t>Cebada Perlada</t>
  </si>
  <si>
    <t>Cebada P</t>
  </si>
  <si>
    <t>Kiwicha Harina</t>
  </si>
  <si>
    <t>Kiwicha</t>
  </si>
  <si>
    <t>Kiwicha Harina, tostada</t>
  </si>
  <si>
    <t>Maíz Almidón (maizena)</t>
  </si>
  <si>
    <t>Maiz Alm</t>
  </si>
  <si>
    <t>Maíz Chochoca</t>
  </si>
  <si>
    <t>Maiz Cho</t>
  </si>
  <si>
    <t>Maíz Harina</t>
  </si>
  <si>
    <t>Maiz Har</t>
  </si>
  <si>
    <t>Maíz Hojuela</t>
  </si>
  <si>
    <t>Maiz Hoj</t>
  </si>
  <si>
    <t>Maíz Polenta</t>
  </si>
  <si>
    <t>Maiz Pol</t>
  </si>
  <si>
    <t>Quinua Harina</t>
  </si>
  <si>
    <t>Quinua H</t>
  </si>
  <si>
    <t>Quinua Harina, tostada</t>
  </si>
  <si>
    <t>Quinua Hojuela</t>
  </si>
  <si>
    <t>Quinua Perlada</t>
  </si>
  <si>
    <t>Quinua P</t>
  </si>
  <si>
    <t>Germen de trigo</t>
  </si>
  <si>
    <t>Salvado de trigo</t>
  </si>
  <si>
    <t>Trigo Ge</t>
  </si>
  <si>
    <t>Trigo Germen</t>
  </si>
  <si>
    <t>Trigo Germen, tostado</t>
  </si>
  <si>
    <t>Trigo Harina preparada (reposteria)</t>
  </si>
  <si>
    <t>Trigo Ha</t>
  </si>
  <si>
    <t>Trigo Harina sin preparada</t>
  </si>
  <si>
    <t>Trigo Harina tipo especial</t>
  </si>
  <si>
    <t>Trigo Harina tipo extra</t>
  </si>
  <si>
    <t>Trigo Harina tipo integral</t>
  </si>
  <si>
    <t>Trigo Harina tipo semi-integral</t>
  </si>
  <si>
    <t>Trigo Hojuelas</t>
  </si>
  <si>
    <t>Trigo Ho</t>
  </si>
  <si>
    <t>Trigo Salvado</t>
  </si>
  <si>
    <t>Trigo Sa</t>
  </si>
  <si>
    <t>Trigo Sémola</t>
  </si>
  <si>
    <t>Trigo Se</t>
  </si>
  <si>
    <t>Bizcocho Cubierto con azúcar</t>
  </si>
  <si>
    <t>Bizcocho</t>
  </si>
  <si>
    <t>Bizcocho Tostado en tajadas</t>
  </si>
  <si>
    <t>Bizcocho Relleno con crema de chocolate</t>
  </si>
  <si>
    <t>Bizcocho Relleno con crema saborizada</t>
  </si>
  <si>
    <t>Bizcocho Relleno con mermelada</t>
  </si>
  <si>
    <t>Chancay Con saborizantes</t>
  </si>
  <si>
    <t>Panetón Con pasas y frutas confitada</t>
  </si>
  <si>
    <t>Paneton</t>
  </si>
  <si>
    <t>Panetón popular Con pasas y frutas confitada</t>
  </si>
  <si>
    <t>Panetón popular Con cobertura de chocolate</t>
  </si>
  <si>
    <t>Pionono Relleno con chocolate</t>
  </si>
  <si>
    <t>Pionono</t>
  </si>
  <si>
    <t>Pionono Relleno con manjarblanco</t>
  </si>
  <si>
    <t>Pionono Relleno con mermelada</t>
  </si>
  <si>
    <t>Queque Con saborizante</t>
  </si>
  <si>
    <t>Queque</t>
  </si>
  <si>
    <t>Queque Con pasas y/o frutas confitadas</t>
  </si>
  <si>
    <t>Queque C</t>
  </si>
  <si>
    <t>Barquillo Para helados</t>
  </si>
  <si>
    <t>Barquimiel Barquillo con miel, para helados</t>
  </si>
  <si>
    <t>Barquimi</t>
  </si>
  <si>
    <t>Bizcotela Cubierto con azúcar en polvo</t>
  </si>
  <si>
    <t>Bizcotel</t>
  </si>
  <si>
    <t>Galletas cream cracker Salada</t>
  </si>
  <si>
    <t>Galletas</t>
  </si>
  <si>
    <t>Galletas de agua sin Sal</t>
  </si>
  <si>
    <t>Galletas de avena Dulce, con harina de trigo</t>
  </si>
  <si>
    <t>Galletas de germen Dulce, de trigo</t>
  </si>
  <si>
    <t>Galletas de gluten Dulce, de trigo</t>
  </si>
  <si>
    <t>Galletas de salvado Dulce, de trigo</t>
  </si>
  <si>
    <t>Galletas de soda Salada</t>
  </si>
  <si>
    <t>Galletas de soya Dulce, con harina de trigo</t>
  </si>
  <si>
    <t>Galleta de vainilla Dulce, con saborizante</t>
  </si>
  <si>
    <t>Galleta</t>
  </si>
  <si>
    <t>Galleta dulce con cocoa</t>
  </si>
  <si>
    <t>Galleta dulce Con baño de chocolate</t>
  </si>
  <si>
    <t>Galleta dulce Sin grasa (tipo chaplin)</t>
  </si>
  <si>
    <t>Galleta dulce Rellena con crema saborizante</t>
  </si>
  <si>
    <t>Galleta dulce Rellena con crema chocolate</t>
  </si>
  <si>
    <t>Galleta para cóctel Con sal y saborizante</t>
  </si>
  <si>
    <t>Galleta waffer Relleno con crema saborizada</t>
  </si>
  <si>
    <t>Galleta waffer Relleno con crema de chocolate</t>
  </si>
  <si>
    <t>Pan Seco, molido</t>
  </si>
  <si>
    <t>Pan Seco</t>
  </si>
  <si>
    <t>Pan Tipo chalaco</t>
  </si>
  <si>
    <t>Pan Tipo</t>
  </si>
  <si>
    <t>Pan Tipo francés</t>
  </si>
  <si>
    <t>Pan Tipo hamburguesa o hot-dog</t>
  </si>
  <si>
    <t>Pan Tipo tolete</t>
  </si>
  <si>
    <t>Pan de camote Con harina de trigo</t>
  </si>
  <si>
    <t>Pan de c</t>
  </si>
  <si>
    <t>Pan de gluten De trigo</t>
  </si>
  <si>
    <t>Pan de g</t>
  </si>
  <si>
    <t>Pan de molde Con leche</t>
  </si>
  <si>
    <t>Pan de m</t>
  </si>
  <si>
    <t>Pan de molde Tostada</t>
  </si>
  <si>
    <t>Pan de soya Con harina de trigo</t>
  </si>
  <si>
    <t>Pan de s</t>
  </si>
  <si>
    <t>Pan de yema Con saborizante</t>
  </si>
  <si>
    <t>Pan de y</t>
  </si>
  <si>
    <t>Pan integral De trigo</t>
  </si>
  <si>
    <t>Pan inte</t>
  </si>
  <si>
    <t>Fideos Precocido, frito con aceite</t>
  </si>
  <si>
    <t>Fideos P</t>
  </si>
  <si>
    <t>Fideos frescos Relleno con carne</t>
  </si>
  <si>
    <t>Fideos f</t>
  </si>
  <si>
    <t>Fideos frescos Relleno con carne y verduras</t>
  </si>
  <si>
    <t>Fideos secos Rosca, largo, corto, pastina, bologna</t>
  </si>
  <si>
    <t>Fideos s</t>
  </si>
  <si>
    <t>Fideos secos Enriquecido con hierro y vitaminas</t>
  </si>
  <si>
    <t>Fideos secos Al huevo</t>
  </si>
  <si>
    <t>Fideos secos Al huevo con hierro y vitaminas</t>
  </si>
  <si>
    <t>Fideos secos De gluten</t>
  </si>
  <si>
    <t>Ají de gallina Congelado</t>
  </si>
  <si>
    <t>Aji de g</t>
  </si>
  <si>
    <t>Arroz con pato Congelado</t>
  </si>
  <si>
    <t>Arroz con pollo Con verduras, congelado</t>
  </si>
  <si>
    <t>Asado Congelado</t>
  </si>
  <si>
    <t>Asado Co</t>
  </si>
  <si>
    <t>Carapulcra Con carne de cerdo, congelado</t>
  </si>
  <si>
    <t>Carapulc</t>
  </si>
  <si>
    <t>Cau Cau De mondongo, congelado</t>
  </si>
  <si>
    <t>Cau Cau</t>
  </si>
  <si>
    <t>Cau Cau De pollo, enlatado</t>
  </si>
  <si>
    <t>Estofado de pollo Con papa y verduras, congelado</t>
  </si>
  <si>
    <t>Estofado</t>
  </si>
  <si>
    <t>Frijoles Con tocino, enlatado</t>
  </si>
  <si>
    <t>Frijoles</t>
  </si>
  <si>
    <t>Garbanzos Con carne de cerdo, enlatado</t>
  </si>
  <si>
    <t>Patita Con maní, congelado</t>
  </si>
  <si>
    <t>Patita C</t>
  </si>
  <si>
    <t>Seco de cordero Congelado</t>
  </si>
  <si>
    <t>Seco de</t>
  </si>
  <si>
    <t>Seco de pollo Enlatado</t>
  </si>
  <si>
    <t>Tallarín Con carne, enlatado</t>
  </si>
  <si>
    <t>Tallarin</t>
  </si>
  <si>
    <t>Tallarín Con salsa tuco, congelado</t>
  </si>
  <si>
    <t>Tamal Con carne de cerdo, maní y condimentos</t>
  </si>
  <si>
    <t>Tamal</t>
  </si>
  <si>
    <t>Tamal Con pollo, huevo, maní y aceituna</t>
  </si>
  <si>
    <t>Tamal Co</t>
  </si>
  <si>
    <t>Crema de apio Con harina de trigo, leche y condimentos</t>
  </si>
  <si>
    <t>Crema de arvejas Con harina de trigo, leche y condimentos</t>
  </si>
  <si>
    <t>Crema de choclo Con harina de trigo, leche y condimentos</t>
  </si>
  <si>
    <t>Crema de espárragos Con harina de trigo,leche y condimentos</t>
  </si>
  <si>
    <t>Crema de hongos Con harina de trigo, leche y condimentos</t>
  </si>
  <si>
    <t>Crema de tomate Con harina de trigo, leche y condimentos</t>
  </si>
  <si>
    <t>Sopa de carne Con fideos y condimentos</t>
  </si>
  <si>
    <t>Sopa de</t>
  </si>
  <si>
    <t>Sopa de carne Con fideos verduras y condimentos</t>
  </si>
  <si>
    <t>Sopa de pescado Con arroz, sin sal</t>
  </si>
  <si>
    <t>Sopa de pollo Con arroz, y condimentos</t>
  </si>
  <si>
    <t>Sopa de pollo Con fideos, verduras  y condimentos</t>
  </si>
  <si>
    <t>Sopa de pollo Con sémola, verduras  y condimentos</t>
  </si>
  <si>
    <t>Crema de leche Espesa</t>
  </si>
  <si>
    <t>Crema de leche Rala</t>
  </si>
  <si>
    <t>Helado De crema con cocoa y frutas</t>
  </si>
  <si>
    <t>Helado D</t>
  </si>
  <si>
    <t>Helado De crema con fruta</t>
  </si>
  <si>
    <t>Helado De crema y saborizantes</t>
  </si>
  <si>
    <t>Helado De crema con mermelada, maní, chocolate</t>
  </si>
  <si>
    <t>Leche chocolatada Fluida, descremada, con cocoa</t>
  </si>
  <si>
    <t>Lch choc</t>
  </si>
  <si>
    <t>Leche chocolatada Fluida, entera, con cocoa</t>
  </si>
  <si>
    <t>Leche chocolatada Polvo descremada, con cocoa</t>
  </si>
  <si>
    <t>Leche chocolatada Polvo entera, con cocoa y azúcar</t>
  </si>
  <si>
    <t>Leche chocolatada Entera, con azúcar</t>
  </si>
  <si>
    <t>Leche ch</t>
  </si>
  <si>
    <t>Leche condensada Semi descremada, con azúcar</t>
  </si>
  <si>
    <t>Leche co</t>
  </si>
  <si>
    <t>Leche cultivada Natural</t>
  </si>
  <si>
    <t>Leche cu</t>
  </si>
  <si>
    <t>Leche cultivada Saborizada</t>
  </si>
  <si>
    <t>Leche en polvo Descremada</t>
  </si>
  <si>
    <t>Leche en</t>
  </si>
  <si>
    <t>Leche en polvo Entera</t>
  </si>
  <si>
    <t>Leche evaporada Entera</t>
  </si>
  <si>
    <t>Leche ev</t>
  </si>
  <si>
    <t>Leche evaporada Semi-descremada</t>
  </si>
  <si>
    <t>Leche fresca Descremada</t>
  </si>
  <si>
    <t>Leche fr</t>
  </si>
  <si>
    <t>Leche fresca Entera, pasteurizada y homogenizada</t>
  </si>
  <si>
    <t>Leche recombinada Entera</t>
  </si>
  <si>
    <t>Leche re</t>
  </si>
  <si>
    <t>Manjarblanco Dulce de leche entera</t>
  </si>
  <si>
    <t>Manjarbl</t>
  </si>
  <si>
    <t>Yogurt Frutado con azúcar</t>
  </si>
  <si>
    <t>Yogurt F</t>
  </si>
  <si>
    <t>Yogurt Natural</t>
  </si>
  <si>
    <t>Yogurt N</t>
  </si>
  <si>
    <t>Yogurt Saborizado, con azúcar</t>
  </si>
  <si>
    <t>Yogurt S</t>
  </si>
  <si>
    <t>Queso characato Semi duro, madurado</t>
  </si>
  <si>
    <t>Queso ch</t>
  </si>
  <si>
    <t>Queso crema Blando, no madurado</t>
  </si>
  <si>
    <t>Queso cr</t>
  </si>
  <si>
    <t>Queso cremoso Blando, para untar</t>
  </si>
  <si>
    <t>Queso de cabra Blando</t>
  </si>
  <si>
    <t>Queso de cabra Semi-duro, madurado</t>
  </si>
  <si>
    <t>Queso fresco Blando, no madurado</t>
  </si>
  <si>
    <t>Queso fr</t>
  </si>
  <si>
    <t>Queso fundido Para cortar</t>
  </si>
  <si>
    <t>Queso fu</t>
  </si>
  <si>
    <t>Queso fundido Para untar</t>
  </si>
  <si>
    <t>Queso mantecoso Blando</t>
  </si>
  <si>
    <t>Queso ma</t>
  </si>
  <si>
    <t>Queso mozzarella Blando, no madurado</t>
  </si>
  <si>
    <t>Queso mo</t>
  </si>
  <si>
    <t>Queso rallado Duro, madurado</t>
  </si>
  <si>
    <t>Queso ra</t>
  </si>
  <si>
    <t>Queso tipo cabaña Blando,no madurado,descremado</t>
  </si>
  <si>
    <t>Queso ti</t>
  </si>
  <si>
    <t>Queso tipo cottage Blando,no madurado,descremado</t>
  </si>
  <si>
    <t>Queso tipo dambo Semi-duro,madurado,recubierto con cera</t>
  </si>
  <si>
    <t>Queso tipo edam Semi-duro, madurado</t>
  </si>
  <si>
    <t>Queso tipo Gouda Semi-duro, madurado</t>
  </si>
  <si>
    <t>Queso tipo Parmesano Duro, madurado, recubiero con cera</t>
  </si>
  <si>
    <t>Queso tipo Ricotta Blando, no madurado, descremado</t>
  </si>
  <si>
    <t>Requesón Blando, sin sal</t>
  </si>
  <si>
    <t>Requeson</t>
  </si>
  <si>
    <t>Al10 Con leche descremada</t>
  </si>
  <si>
    <t>Al10 C</t>
  </si>
  <si>
    <t>Enfalac Con leche descremado</t>
  </si>
  <si>
    <t>Enfalac</t>
  </si>
  <si>
    <t>Enfalac Con leche descremado (prematuros)</t>
  </si>
  <si>
    <t>Isomil (f) Con proteína aislada con soya</t>
  </si>
  <si>
    <t>Isomil (</t>
  </si>
  <si>
    <t>Milupa Con caseína, arroz, glucosa, almidón, maíz</t>
  </si>
  <si>
    <t>Milupa C</t>
  </si>
  <si>
    <t>NAN Con leche entera</t>
  </si>
  <si>
    <t>NAN Con</t>
  </si>
  <si>
    <t>Nestogen Con leche descremada</t>
  </si>
  <si>
    <t>Nestogen</t>
  </si>
  <si>
    <t>Nido Con leche entera</t>
  </si>
  <si>
    <t>Nido Con</t>
  </si>
  <si>
    <t>Pelargon Con leche descremada</t>
  </si>
  <si>
    <t>S-26 Con leche descremada</t>
  </si>
  <si>
    <t>S-26 Con</t>
  </si>
  <si>
    <t>Similac Con leche descremada</t>
  </si>
  <si>
    <t>Similac</t>
  </si>
  <si>
    <t>Arveja Harina</t>
  </si>
  <si>
    <t>Arveja Harina, tostada</t>
  </si>
  <si>
    <t>Arveja Seca, partida y glaseada</t>
  </si>
  <si>
    <t>Arveja s</t>
  </si>
  <si>
    <t>Frijol Harina</t>
  </si>
  <si>
    <t>Frijol H</t>
  </si>
  <si>
    <t>Garbanzo Harina</t>
  </si>
  <si>
    <t>Habas Harina</t>
  </si>
  <si>
    <t>Habas Ha</t>
  </si>
  <si>
    <t>Habas Harina, tostada</t>
  </si>
  <si>
    <t>Lupino (tarwi, chocho) Harina, desamargada</t>
  </si>
  <si>
    <t>Lupino (</t>
  </si>
  <si>
    <t>Soya Harina, integral</t>
  </si>
  <si>
    <t>Soya Har</t>
  </si>
  <si>
    <t>Soya Harina, desgrasada</t>
  </si>
  <si>
    <t>Soya Precocida, triturada, freasca</t>
  </si>
  <si>
    <t>Soya Pre</t>
  </si>
  <si>
    <t>Soya Proteína aislada</t>
  </si>
  <si>
    <t>Soya Pro</t>
  </si>
  <si>
    <t>Soya Proteína texturizada, seca</t>
  </si>
  <si>
    <t>Filete de caballa En aceite y sal, enlatada</t>
  </si>
  <si>
    <t>Filete d</t>
  </si>
  <si>
    <t>Filete de coco Congelado</t>
  </si>
  <si>
    <t>Filete de congrio Congelado</t>
  </si>
  <si>
    <t>Filete de merluza Congelado</t>
  </si>
  <si>
    <t>Filete de toyo Congelado</t>
  </si>
  <si>
    <t>jurel En aceite y sal, enlatada</t>
  </si>
  <si>
    <t>Jurel ac</t>
  </si>
  <si>
    <t>Lomito de atún En aceite y sal, enlatada</t>
  </si>
  <si>
    <t>Lomito d</t>
  </si>
  <si>
    <t>Pescado seco Tipo bacalao, can sal</t>
  </si>
  <si>
    <t>Pescado</t>
  </si>
  <si>
    <t>Sardina En aceite y sal, enlatada</t>
  </si>
  <si>
    <t>Sardina En salsa de tomate, enlatada</t>
  </si>
  <si>
    <t>Sardina Filete, en aceite y sal, enlatada</t>
  </si>
  <si>
    <t>Sardina Grated, en aceite y sal, enlatada</t>
  </si>
  <si>
    <t>Sardina Grated, en agua y sal, enlatada</t>
  </si>
  <si>
    <t>Ají Amarillo, molido, con sal</t>
  </si>
  <si>
    <t>Aji Amar</t>
  </si>
  <si>
    <t>Ají Panca, molido, con sal</t>
  </si>
  <si>
    <t>Aji Panc</t>
  </si>
  <si>
    <t>Ajos Molidos, con sal</t>
  </si>
  <si>
    <t>Ajos Mol</t>
  </si>
  <si>
    <t>Ajos Molidos, con aceite y sal</t>
  </si>
  <si>
    <t>Ketchup Tomate, vinagre, azúcar y condimentos</t>
  </si>
  <si>
    <t>Ketchup</t>
  </si>
  <si>
    <t>Mayonesa Aceite, vinagre, huevo y condimentos</t>
  </si>
  <si>
    <t>Mayonesa</t>
  </si>
  <si>
    <t>Mostaza preparada Con vinagre, aceite, sal y condimentos</t>
  </si>
  <si>
    <t>Mostaza</t>
  </si>
  <si>
    <t>Pasta de tomate Concentrada</t>
  </si>
  <si>
    <t>Pasta de</t>
  </si>
  <si>
    <t>Rocoto Molido, con sal</t>
  </si>
  <si>
    <t>Rocoto M</t>
  </si>
  <si>
    <t>Salsa inglesa Soya, vinagre, azúcar y condimentos</t>
  </si>
  <si>
    <t>Salsa in</t>
  </si>
  <si>
    <t>Salsa de tomate Con sal</t>
  </si>
  <si>
    <t>Salsa de tomate Con aceite y sal</t>
  </si>
  <si>
    <t>Sillao De soya, con sal y melaza</t>
  </si>
  <si>
    <t>Sillao D</t>
  </si>
  <si>
    <t>Sillao De soya y cereales, con sal y melaza</t>
  </si>
  <si>
    <t>Tuco Tomate, carne, aceite, verduras y condimentos</t>
  </si>
  <si>
    <t>Tuco Tom</t>
  </si>
  <si>
    <t>Casein Caseína en polvo</t>
  </si>
  <si>
    <t>Casein C</t>
  </si>
  <si>
    <t>Casec Caseína en polvo</t>
  </si>
  <si>
    <t>Casec Ca</t>
  </si>
  <si>
    <t>Casilan Caseína en polvo</t>
  </si>
  <si>
    <t>Casilan</t>
  </si>
  <si>
    <t>Cerelac arroz Polvo, con leche y azúcar, precocido</t>
  </si>
  <si>
    <t>Cerelac manzana Polvo, con leche, harina trigo,azúcar,precocido</t>
  </si>
  <si>
    <t>Cerelac trigo Polvo, con leche y azúcar, precocido</t>
  </si>
  <si>
    <t>Ceresoy Polvo con trigo, arroz, maíz y soya</t>
  </si>
  <si>
    <t>Ceresoy</t>
  </si>
  <si>
    <t>Ensure Polvo con maíz, azúcar, soya y saborizantes</t>
  </si>
  <si>
    <t>Ensure P</t>
  </si>
  <si>
    <t>L-28 Polvo, leche descremada, azúcar  y saborizante</t>
  </si>
  <si>
    <t>L-28 Pol</t>
  </si>
  <si>
    <t>Milo Polvo, con leche, cocoa y azúcar</t>
  </si>
  <si>
    <t>Milo</t>
  </si>
  <si>
    <t>Nescao Polvo, con leche descremada, azúcar y cocoa</t>
  </si>
  <si>
    <t>Nescao</t>
  </si>
  <si>
    <t>Nestum arroz Polvo, con azúcar precocido</t>
  </si>
  <si>
    <t>Nestum a</t>
  </si>
  <si>
    <t>Nestum cereal mixto Polvo,trigo,arroz,cebada,avena,azúcar,precoci</t>
  </si>
  <si>
    <t>Nestum 3 cereales Polvo,con trigo,avena,cebada,azúcar,precocido</t>
  </si>
  <si>
    <t>Nestum 3</t>
  </si>
  <si>
    <t>Nestum 5 cereales Polvo,con trigo,maíz,arroz,cebada,avena,azúcar</t>
  </si>
  <si>
    <t>Nestum 5</t>
  </si>
  <si>
    <t>Nursoy Polvo, con proteína aislada de soya, glucosa</t>
  </si>
  <si>
    <t>Nursoy P</t>
  </si>
  <si>
    <t>Nutramento Polvo, con leche entera, glucosa y saborizante</t>
  </si>
  <si>
    <t>Nutramen</t>
  </si>
  <si>
    <t>Nutrivit Polvo, con leche descremada</t>
  </si>
  <si>
    <t>Nutrivit</t>
  </si>
  <si>
    <t>Prosobe Polvo, con extracto y aceite de soya, glucosa</t>
  </si>
  <si>
    <t>Prosobee</t>
  </si>
  <si>
    <t>Protiban Polvo, con leche descremada y saborizante</t>
  </si>
  <si>
    <t>Protiban</t>
  </si>
  <si>
    <t>P.V.M. Polvo, con leche descremada y saborizante</t>
  </si>
  <si>
    <t>P.V.M.</t>
  </si>
  <si>
    <t>P.75 Polvo, con leche descremada y caseína y saborizante</t>
  </si>
  <si>
    <t>P.75 Pol</t>
  </si>
  <si>
    <t>Sustagen Polvo, con leche enetra y saborizante</t>
  </si>
  <si>
    <t>Sustagen</t>
  </si>
  <si>
    <t>Sustagen Polvo, con leche descremada y saborizante</t>
  </si>
  <si>
    <t>Camote Fécula (almidón)</t>
  </si>
  <si>
    <t>Camote F</t>
  </si>
  <si>
    <t>Camote Harina</t>
  </si>
  <si>
    <t>Camote H</t>
  </si>
  <si>
    <t>Papa (chuño) Helada y deshidratada</t>
  </si>
  <si>
    <t>Papa (ch</t>
  </si>
  <si>
    <t>Papa Féucla (almidón de chuño)</t>
  </si>
  <si>
    <t>Papa Feu</t>
  </si>
  <si>
    <t>Papa Hojuelas deshiudratada (para puré)</t>
  </si>
  <si>
    <t>Papa Hoj</t>
  </si>
  <si>
    <t>Papa Polvo deshidratada (para puré)</t>
  </si>
  <si>
    <t>Papa Pol</t>
  </si>
  <si>
    <t>Papa Seca y partida</t>
  </si>
  <si>
    <t>Papa Sec</t>
  </si>
  <si>
    <t>Aceituna Botija, en salmuera</t>
  </si>
  <si>
    <t>Aceituna Verde, en salmuera</t>
  </si>
  <si>
    <t>Café Tostado, molido</t>
  </si>
  <si>
    <t>Cafe Tos</t>
  </si>
  <si>
    <t>Café En polvo, soluble</t>
  </si>
  <si>
    <t>Cafe En</t>
  </si>
  <si>
    <t>Café En polvo, con azúcar, soluble</t>
  </si>
  <si>
    <t>Caldo de carne Cubos,extracto,harina,grasa y ccondimentos</t>
  </si>
  <si>
    <t>Caldo de gallina Cubos,extracto,harina,grasa y condimentos</t>
  </si>
  <si>
    <t>Cubo gll</t>
  </si>
  <si>
    <t>Caldo de pollo Cubos,extracto,harina,grasa y condimentos</t>
  </si>
  <si>
    <t>Cubo pll</t>
  </si>
  <si>
    <t>Caldo vegetal De soya</t>
  </si>
  <si>
    <t>Caldo ve</t>
  </si>
  <si>
    <t>Coco Seco, rallado</t>
  </si>
  <si>
    <t>Coco Sec</t>
  </si>
  <si>
    <t>Crema (muss) grasa, azúcar y saborizantes</t>
  </si>
  <si>
    <t>Crema (m</t>
  </si>
  <si>
    <t>Helado de agua (chupete Agua,azúcar y saborizante,congelado</t>
  </si>
  <si>
    <t>Hongos Secos</t>
  </si>
  <si>
    <t>Hongos S</t>
  </si>
  <si>
    <t>Langostinos Secos</t>
  </si>
  <si>
    <t>Langosti</t>
  </si>
  <si>
    <t>Leche Fluída de vaca</t>
  </si>
  <si>
    <t>Lch vac</t>
  </si>
  <si>
    <t>Leche evaporada entera</t>
  </si>
  <si>
    <t>Leche en polvo entera</t>
  </si>
  <si>
    <t>Leche en polvo descremada</t>
  </si>
  <si>
    <t>Leche chocolatada</t>
  </si>
  <si>
    <t>Queso Fresco de vaca</t>
  </si>
  <si>
    <t>Queso Fr</t>
  </si>
  <si>
    <t>Queso Fundido pasteurizado</t>
  </si>
  <si>
    <t>Queso Fu</t>
  </si>
  <si>
    <t>Queso Parmesano rallado</t>
  </si>
  <si>
    <t>Queso Pa</t>
  </si>
  <si>
    <t>Queso Mantecoso</t>
  </si>
  <si>
    <t>Queso Ma</t>
  </si>
  <si>
    <t>Queso Requesón</t>
  </si>
  <si>
    <t>Queso Re</t>
  </si>
  <si>
    <t>Queso Fresco de cabra</t>
  </si>
  <si>
    <t>Yogurt natural</t>
  </si>
  <si>
    <t>Yogurt n</t>
  </si>
  <si>
    <t>Yogurt sabor fresa</t>
  </si>
  <si>
    <t>Yogurt s</t>
  </si>
  <si>
    <t>Pollo Entero c/menudencia</t>
  </si>
  <si>
    <t>Pollo En</t>
  </si>
  <si>
    <t>Pollo Pierna</t>
  </si>
  <si>
    <t>Pollo Pi</t>
  </si>
  <si>
    <t>Pollo Pierna con encuentro</t>
  </si>
  <si>
    <t>Pollo Pechuga</t>
  </si>
  <si>
    <t>Pollo Pe</t>
  </si>
  <si>
    <t>Pollo Espinazo</t>
  </si>
  <si>
    <t>Pollo Es</t>
  </si>
  <si>
    <t>Pollo Rabadilla</t>
  </si>
  <si>
    <t>Pollo Ra</t>
  </si>
  <si>
    <t>Pollo Ala</t>
  </si>
  <si>
    <t>Pollo Al</t>
  </si>
  <si>
    <t>Pollo Cabeza y pescuezo</t>
  </si>
  <si>
    <t>Pollo Ca</t>
  </si>
  <si>
    <t>Pollo Pata</t>
  </si>
  <si>
    <t>Pollo Pa</t>
  </si>
  <si>
    <t>Pollo Higado</t>
  </si>
  <si>
    <t>Pollo Hi</t>
  </si>
  <si>
    <t>Pollo Molleja</t>
  </si>
  <si>
    <t>Pollo Mo</t>
  </si>
  <si>
    <t>Pollo Co</t>
  </si>
  <si>
    <t>Pollo Menudencia picada</t>
  </si>
  <si>
    <t>Pollo Me</t>
  </si>
  <si>
    <t>Bonito y Jurel Fresco</t>
  </si>
  <si>
    <t>Bonito y</t>
  </si>
  <si>
    <t>Pejerrey Fresco</t>
  </si>
  <si>
    <t>Bonito y Jurel (congelado) Fil</t>
  </si>
  <si>
    <t>Conservas Atún</t>
  </si>
  <si>
    <t>Conserva</t>
  </si>
  <si>
    <t>Camarones de rio</t>
  </si>
  <si>
    <t>Cangrejos frescos</t>
  </si>
  <si>
    <t>Chorosen conserva(salmuera)</t>
  </si>
  <si>
    <t>Chorosen</t>
  </si>
  <si>
    <t>Vacuno Molida</t>
  </si>
  <si>
    <t>Vacuno M</t>
  </si>
  <si>
    <t>Vacuno Pulpa</t>
  </si>
  <si>
    <t>Vacuno P</t>
  </si>
  <si>
    <t>Vacuno Pulpa picada</t>
  </si>
  <si>
    <t>Vacuno Mondongo picado</t>
  </si>
  <si>
    <t>Vacuno Higado</t>
  </si>
  <si>
    <t>Vacuno H</t>
  </si>
  <si>
    <t>Vacuno Riñon picado</t>
  </si>
  <si>
    <t>Vacuno R</t>
  </si>
  <si>
    <t>Cerdo (Chuleta) Con hueso</t>
  </si>
  <si>
    <t>Cerdo (C</t>
  </si>
  <si>
    <t>Cerdo (Chuleta) Sin hueso</t>
  </si>
  <si>
    <t>Cerdo (Chuleta) Pulpa</t>
  </si>
  <si>
    <t>Cerdo (Chuleta) Pellejo</t>
  </si>
  <si>
    <t>Cerdo (Chuleta) Pata</t>
  </si>
  <si>
    <t>Carnero Pulpa</t>
  </si>
  <si>
    <t>Carnero</t>
  </si>
  <si>
    <t>Chicharrón de cerdo</t>
  </si>
  <si>
    <t>Chalona de carnero</t>
  </si>
  <si>
    <t>Venado ,carne seca de</t>
  </si>
  <si>
    <t>Venado ,</t>
  </si>
  <si>
    <t>Huevo de Gallina Entero</t>
  </si>
  <si>
    <t>Huevo de</t>
  </si>
  <si>
    <t>Huevo de Gallina Yema</t>
  </si>
  <si>
    <t>Huevo de Gallina Clara</t>
  </si>
  <si>
    <t>Huevo de Pata Entero</t>
  </si>
  <si>
    <t>Arvejas verdes partidas</t>
  </si>
  <si>
    <t>Arveja v</t>
  </si>
  <si>
    <t>Frijol canario</t>
  </si>
  <si>
    <t>Lenteja americana</t>
  </si>
  <si>
    <t>Lenteja</t>
  </si>
  <si>
    <t>Mani crudo</t>
  </si>
  <si>
    <t>Mani tostado molido</t>
  </si>
  <si>
    <t>Castaña peruana(nuez de Brasil</t>
  </si>
  <si>
    <t>Acelga</t>
  </si>
  <si>
    <t>Ají panca seco molido</t>
  </si>
  <si>
    <t>Aji panc</t>
  </si>
  <si>
    <t>Ají amarillo fresco</t>
  </si>
  <si>
    <t>Ají amarillo fresco mol.</t>
  </si>
  <si>
    <t>Espinaca picada</t>
  </si>
  <si>
    <t>Pereiil</t>
  </si>
  <si>
    <t>Perejil picado</t>
  </si>
  <si>
    <t>Pimiento rojo</t>
  </si>
  <si>
    <t>Tomate redondo</t>
  </si>
  <si>
    <t>Tomate r</t>
  </si>
  <si>
    <t>Tomate redondo licuado</t>
  </si>
  <si>
    <t>Tomate redondo picado</t>
  </si>
  <si>
    <t>Zapallo macre</t>
  </si>
  <si>
    <t>Zapallo italiano</t>
  </si>
  <si>
    <t>Zanahoria</t>
  </si>
  <si>
    <t>Granadilla iugo de</t>
  </si>
  <si>
    <t>Limon dulce  Lima</t>
  </si>
  <si>
    <t>Limon du</t>
  </si>
  <si>
    <t>Limón jugo de</t>
  </si>
  <si>
    <t>Limon ju</t>
  </si>
  <si>
    <t>Maracuya, jugo de</t>
  </si>
  <si>
    <t>Naranja, jugo de</t>
  </si>
  <si>
    <t>Naranja,</t>
  </si>
  <si>
    <t>Naranja, postre</t>
  </si>
  <si>
    <t>Arvejas verdes s/vaina coc</t>
  </si>
  <si>
    <t>Arveja verde s/vaina</t>
  </si>
  <si>
    <t>Ajo entero</t>
  </si>
  <si>
    <t>Ajo ente</t>
  </si>
  <si>
    <t>Ajo entero pelado</t>
  </si>
  <si>
    <t>Ajo molido</t>
  </si>
  <si>
    <t>Ajo moli</t>
  </si>
  <si>
    <t>Apio pic.(tallo y rama)</t>
  </si>
  <si>
    <t>Apio pic</t>
  </si>
  <si>
    <t>Apio picado {tallito)</t>
  </si>
  <si>
    <t>Betarraga</t>
  </si>
  <si>
    <t>Betarrag</t>
  </si>
  <si>
    <t>Caigua</t>
  </si>
  <si>
    <t>Cebolla picada</t>
  </si>
  <si>
    <t>Cebolla china</t>
  </si>
  <si>
    <t>Col</t>
  </si>
  <si>
    <t>Col picada</t>
  </si>
  <si>
    <t>Col pica</t>
  </si>
  <si>
    <t>Choclo c/panca</t>
  </si>
  <si>
    <t>Choclo c</t>
  </si>
  <si>
    <t>Choclo sin panca</t>
  </si>
  <si>
    <t>Choclo s</t>
  </si>
  <si>
    <t>Vainita picada</t>
  </si>
  <si>
    <t>Vainita</t>
  </si>
  <si>
    <t>Aceituna de botija</t>
  </si>
  <si>
    <t>Aceituna botija negra</t>
  </si>
  <si>
    <t>Coco fresco s/cáscara</t>
  </si>
  <si>
    <t>Coco fre</t>
  </si>
  <si>
    <t>Coco fresco rallado</t>
  </si>
  <si>
    <t>Durazno</t>
  </si>
  <si>
    <t>Higo seco</t>
  </si>
  <si>
    <t>Higo sec</t>
  </si>
  <si>
    <t>Manzana Delicia</t>
  </si>
  <si>
    <t>Manzana Chilena</t>
  </si>
  <si>
    <t>Pacay</t>
  </si>
  <si>
    <t>Pero manzana</t>
  </si>
  <si>
    <t>Pero man</t>
  </si>
  <si>
    <t>Plátano de la isla</t>
  </si>
  <si>
    <t>Toronja jugo de</t>
  </si>
  <si>
    <t>Papa Blanca</t>
  </si>
  <si>
    <t>Papa Bla</t>
  </si>
  <si>
    <t>Papa Blanca sin cáscara</t>
  </si>
  <si>
    <t>Papa Amarilla</t>
  </si>
  <si>
    <t>Papa Ama</t>
  </si>
  <si>
    <t>Papa Amarilla en polvo</t>
  </si>
  <si>
    <t>Papa Seca</t>
  </si>
  <si>
    <t>Camote Amarillo</t>
  </si>
  <si>
    <t>Camote A</t>
  </si>
  <si>
    <t>Camote Morado</t>
  </si>
  <si>
    <t>Camote M</t>
  </si>
  <si>
    <t>Yuca Blanca</t>
  </si>
  <si>
    <t>Yuca Bla</t>
  </si>
  <si>
    <t>Olluco Picado con cáscara</t>
  </si>
  <si>
    <t>Olluco P</t>
  </si>
  <si>
    <t>Arroz Extra</t>
  </si>
  <si>
    <t>Arroz Ex</t>
  </si>
  <si>
    <t>Arroz Corriente</t>
  </si>
  <si>
    <t>Arroz Co</t>
  </si>
  <si>
    <t>Arroz Corriente cocido</t>
  </si>
  <si>
    <t>Maíz Tostado s/aceite (cancha)</t>
  </si>
  <si>
    <t>Maiz Tos</t>
  </si>
  <si>
    <t>Maiz Tostado c/aceite (cancha)</t>
  </si>
  <si>
    <t>Maíz Blanco pelado</t>
  </si>
  <si>
    <t>Maiz Bla</t>
  </si>
  <si>
    <t>Morón</t>
  </si>
  <si>
    <t>Moron</t>
  </si>
  <si>
    <t>Quinua perlada:Perlada</t>
  </si>
  <si>
    <t>Quinua p</t>
  </si>
  <si>
    <t>Quinua perlada:Hojuela</t>
  </si>
  <si>
    <t>Trigo Pelado</t>
  </si>
  <si>
    <t>Trigo Pe</t>
  </si>
  <si>
    <t>Harina de camote</t>
  </si>
  <si>
    <t>Camote h</t>
  </si>
  <si>
    <t>Harina De chuño</t>
  </si>
  <si>
    <t>Harina D</t>
  </si>
  <si>
    <t>Harina de Chochoca</t>
  </si>
  <si>
    <t>Chocho h</t>
  </si>
  <si>
    <t>Polenta</t>
  </si>
  <si>
    <t>Harina De trigo</t>
  </si>
  <si>
    <t>Harina de Sémola</t>
  </si>
  <si>
    <t>Semola h</t>
  </si>
  <si>
    <t>Harina de Yuca</t>
  </si>
  <si>
    <t>Yuca har</t>
  </si>
  <si>
    <t>Baguetino pequeño</t>
  </si>
  <si>
    <t>Baguetin</t>
  </si>
  <si>
    <t>Crisinos</t>
  </si>
  <si>
    <t>Francés</t>
  </si>
  <si>
    <t>Frances</t>
  </si>
  <si>
    <t>Molde</t>
  </si>
  <si>
    <t>Serrano</t>
  </si>
  <si>
    <t>Tolete</t>
  </si>
  <si>
    <t>Rosquitas</t>
  </si>
  <si>
    <t>Rosquita</t>
  </si>
  <si>
    <t>Galleta de soda</t>
  </si>
  <si>
    <t>Galleta de vainilla</t>
  </si>
  <si>
    <t>Pastas Entrefino</t>
  </si>
  <si>
    <t>Pastas E</t>
  </si>
  <si>
    <t>Pastas Letras</t>
  </si>
  <si>
    <t>Pastas L</t>
  </si>
  <si>
    <t>Pastas Municiones</t>
  </si>
  <si>
    <t>Pastas M</t>
  </si>
  <si>
    <t>Tallarín N. 40</t>
  </si>
  <si>
    <t>Margarina</t>
  </si>
  <si>
    <t>Margarina vegetal</t>
  </si>
  <si>
    <t>Aceite Vegetal</t>
  </si>
  <si>
    <t>Aceite V</t>
  </si>
  <si>
    <t>Azucar Blanca</t>
  </si>
  <si>
    <t>Caramelos</t>
  </si>
  <si>
    <t>Miel de abeja</t>
  </si>
  <si>
    <t>Miel de chancaca</t>
  </si>
  <si>
    <t>Manjar blanco</t>
  </si>
  <si>
    <t>Manjar b</t>
  </si>
  <si>
    <t>Mermelada de fresa</t>
  </si>
  <si>
    <t>Yapita para los niños</t>
  </si>
  <si>
    <t>Yapita</t>
  </si>
  <si>
    <t>Semilla de rocoto</t>
  </si>
  <si>
    <t>Semilla</t>
  </si>
  <si>
    <t>Sebo res</t>
  </si>
  <si>
    <t>Sebo oveja</t>
  </si>
  <si>
    <t>Sebo ove</t>
  </si>
  <si>
    <t>Uña de gato tallo</t>
  </si>
  <si>
    <t>Uña de g</t>
  </si>
  <si>
    <t>Mezcla maska</t>
  </si>
  <si>
    <t>M. maska</t>
  </si>
  <si>
    <t>Aldea hierba</t>
  </si>
  <si>
    <t>Aldea hi</t>
  </si>
  <si>
    <t>Arcancer</t>
  </si>
  <si>
    <t>Charqui Alpaca</t>
  </si>
  <si>
    <t>Chili Chili</t>
  </si>
  <si>
    <t>Chili Ch</t>
  </si>
  <si>
    <t>Chicoria</t>
  </si>
  <si>
    <t>Cesina de res</t>
  </si>
  <si>
    <t>Cesina d</t>
  </si>
  <si>
    <t>Cola de caballo</t>
  </si>
  <si>
    <t>Cola de</t>
  </si>
  <si>
    <t>Huaynole</t>
  </si>
  <si>
    <t>Hojas de eucalipto</t>
  </si>
  <si>
    <t>Jugo de caña de maiz</t>
  </si>
  <si>
    <t>J.caña</t>
  </si>
  <si>
    <t>Intestino de cerdo</t>
  </si>
  <si>
    <t>Intestin</t>
  </si>
  <si>
    <t>Canela hojas</t>
  </si>
  <si>
    <t>Canela h</t>
  </si>
  <si>
    <t>Salvia</t>
  </si>
  <si>
    <t>Muñaca</t>
  </si>
  <si>
    <t>Ocachollo</t>
  </si>
  <si>
    <t>Ocacholl</t>
  </si>
  <si>
    <t>Manzanilla fresca</t>
  </si>
  <si>
    <t>Manzanil</t>
  </si>
  <si>
    <t>Galletas fortificada</t>
  </si>
  <si>
    <t>Pacolec</t>
  </si>
  <si>
    <t>Kiwigen</t>
  </si>
  <si>
    <t>SERLAC (Prog. leche)</t>
  </si>
  <si>
    <t>SERLAC (</t>
  </si>
  <si>
    <t>Bocachica</t>
  </si>
  <si>
    <t>Bocachic</t>
  </si>
  <si>
    <t>Mezcla PACFO</t>
  </si>
  <si>
    <t>Mezcla P</t>
  </si>
  <si>
    <t>Salviatica</t>
  </si>
  <si>
    <t>Salviati</t>
  </si>
  <si>
    <t>Hojas de ajos</t>
  </si>
  <si>
    <t>Frijol chino germinado</t>
  </si>
  <si>
    <t>Poroto</t>
  </si>
  <si>
    <t>Sardina pescado</t>
  </si>
  <si>
    <t>Caracho pescado</t>
  </si>
  <si>
    <t>Caracho</t>
  </si>
  <si>
    <t>Frijol ucayalino</t>
  </si>
  <si>
    <t>Frijol u</t>
  </si>
  <si>
    <t>Hierva chauca</t>
  </si>
  <si>
    <t>Hierva c</t>
  </si>
  <si>
    <t>Ayrampo</t>
  </si>
  <si>
    <t>Producto lacteo (Pucallpa)</t>
  </si>
  <si>
    <t>Pr lact</t>
  </si>
  <si>
    <t>Trigor</t>
  </si>
  <si>
    <t>Caña de azucar - jugo</t>
  </si>
  <si>
    <t>C.Azucar</t>
  </si>
  <si>
    <t>Bicarbonato de sodio</t>
  </si>
  <si>
    <t>Bicarbon</t>
  </si>
  <si>
    <t>Gallina</t>
  </si>
  <si>
    <t>calorías</t>
  </si>
  <si>
    <t>carbohidratos</t>
  </si>
  <si>
    <t>proteínas</t>
  </si>
  <si>
    <t>grasas</t>
  </si>
  <si>
    <t>Energéticos</t>
  </si>
  <si>
    <t>Cereales</t>
  </si>
  <si>
    <t>unidad</t>
  </si>
  <si>
    <t>gramos</t>
  </si>
  <si>
    <t>Arroz cocido</t>
  </si>
  <si>
    <t>1/4 taza</t>
  </si>
  <si>
    <t>1 cucharada llena</t>
  </si>
  <si>
    <t>Fideo crudo</t>
  </si>
  <si>
    <t>1/6 de taza</t>
  </si>
  <si>
    <t>3 unidades</t>
  </si>
  <si>
    <t>Choclo crudo</t>
  </si>
  <si>
    <t>1/4 de taza</t>
  </si>
  <si>
    <t>Pan francés</t>
  </si>
  <si>
    <t>1/3 a 1/ 2 unidad</t>
  </si>
  <si>
    <t>Quinua cocida</t>
  </si>
  <si>
    <t>Quinua cruda</t>
  </si>
  <si>
    <t>Tubérculos</t>
  </si>
  <si>
    <t>Beterraga cruda</t>
  </si>
  <si>
    <t>1/3 unidad grande</t>
  </si>
  <si>
    <t>Camote amarillo crudo</t>
  </si>
  <si>
    <t>1/3 unidad mediana</t>
  </si>
  <si>
    <t>Olluco picado</t>
  </si>
  <si>
    <t>3 unidades pequeñas</t>
  </si>
  <si>
    <t>Papa amarilla cruda</t>
  </si>
  <si>
    <t>Papa blanca cruda</t>
  </si>
  <si>
    <t>1/3 unidad pequeña</t>
  </si>
  <si>
    <t>Yuca blanca cocida</t>
  </si>
  <si>
    <t>1/3 rodaja pequeña</t>
  </si>
  <si>
    <t>Yuca blanca cruda</t>
  </si>
  <si>
    <t>Brócoli</t>
  </si>
  <si>
    <t xml:space="preserve">                   </t>
  </si>
  <si>
    <t xml:space="preserve">                               </t>
  </si>
  <si>
    <t>Vaklor nutricional por unidad</t>
  </si>
  <si>
    <t>Menestras</t>
  </si>
  <si>
    <t>como fuente de proteína</t>
  </si>
  <si>
    <t>Arvejas frescas crudas</t>
  </si>
  <si>
    <t>1/2 taza</t>
  </si>
  <si>
    <t>Arvejas secas crudas</t>
  </si>
  <si>
    <t>2 cucharadas llenas</t>
  </si>
  <si>
    <t>Frijoles canario cocido</t>
  </si>
  <si>
    <t>Frijoles canario crudo</t>
  </si>
  <si>
    <t>1 1/4 cucharada llena</t>
  </si>
  <si>
    <t>Frijoles castilla crudos</t>
  </si>
  <si>
    <t>Garbanzos cocidos</t>
  </si>
  <si>
    <t>Garbanzos crudos</t>
  </si>
  <si>
    <t>1/3 taza</t>
  </si>
  <si>
    <t>Lentejas crudas</t>
  </si>
  <si>
    <t>2 1/2 cucharadas llenas</t>
  </si>
  <si>
    <t>Pallares secos cocidos</t>
  </si>
  <si>
    <t>1/2 taza o 3 4/5 cucharadas llenas</t>
  </si>
  <si>
    <t>Pallares secos crudos</t>
  </si>
  <si>
    <t>Carnes bajas en grasa</t>
  </si>
  <si>
    <t>Pescado anchoveta crudo</t>
  </si>
  <si>
    <t>1/2 unidad</t>
  </si>
  <si>
    <t>Pescado fresco crudo</t>
  </si>
  <si>
    <t>1/7 filete mediano</t>
  </si>
  <si>
    <t>Pollo, carne pulpa crudo</t>
  </si>
  <si>
    <t>Pollo, hígado</t>
  </si>
  <si>
    <t>2/7  unidad pequeña</t>
  </si>
  <si>
    <t>Pollo sangre cocida</t>
  </si>
  <si>
    <t>1/7 taza</t>
  </si>
  <si>
    <t>Pota picada cruda</t>
  </si>
  <si>
    <t>1/8 taza</t>
  </si>
  <si>
    <t>Res, carne pulpa cruda</t>
  </si>
  <si>
    <t>Res, Bofe crudo</t>
  </si>
  <si>
    <t>Res, riñón crudo</t>
  </si>
  <si>
    <t>Carnes altas en grasa</t>
  </si>
  <si>
    <t>gr</t>
  </si>
  <si>
    <t>Cerdo, pulpa</t>
  </si>
  <si>
    <t>1/8 filete mediano</t>
  </si>
  <si>
    <t>Atún en conserva</t>
  </si>
  <si>
    <t>Pollo, corazón crudo</t>
  </si>
  <si>
    <t>2 2/3 unidades</t>
  </si>
  <si>
    <t>Res, hígado crudo</t>
  </si>
  <si>
    <t>1/4 filete mediano</t>
  </si>
  <si>
    <t>Huevos</t>
  </si>
  <si>
    <t>Huevo de codorniz</t>
  </si>
  <si>
    <t>2 unidades</t>
  </si>
  <si>
    <t>Huevo de gallina</t>
  </si>
  <si>
    <t>1/2 unidad pequeña</t>
  </si>
  <si>
    <t>2 años</t>
  </si>
  <si>
    <t>4 a 6</t>
  </si>
  <si>
    <t>Lácteos</t>
  </si>
  <si>
    <t>altos en grasa</t>
  </si>
  <si>
    <t>1/6 taza</t>
  </si>
  <si>
    <t>Leche fresca de vaca</t>
  </si>
  <si>
    <t>Yogurt de leche entera</t>
  </si>
  <si>
    <t>1/2 vaso</t>
  </si>
  <si>
    <t>Bajos en grasa</t>
  </si>
  <si>
    <t>Leche evaporada descremada</t>
  </si>
  <si>
    <t>yogurt descremado</t>
  </si>
  <si>
    <t>Quesos altos en grasa</t>
  </si>
  <si>
    <t>Queso fresco de vaca</t>
  </si>
  <si>
    <t>2/3 tajada mediana</t>
  </si>
  <si>
    <t>Queso mantecoso</t>
  </si>
  <si>
    <t>Oleaginosas</t>
  </si>
  <si>
    <t>20 unidades</t>
  </si>
  <si>
    <t>Maní crudo</t>
  </si>
  <si>
    <t>24 unidades</t>
  </si>
  <si>
    <t>6 unidades</t>
  </si>
  <si>
    <t>14 unidades</t>
  </si>
  <si>
    <t>16 unidades</t>
  </si>
  <si>
    <t>4 unidades</t>
  </si>
  <si>
    <t>Chirimoya</t>
  </si>
  <si>
    <t>Ciruela</t>
  </si>
  <si>
    <t>Fresa</t>
  </si>
  <si>
    <t>Jugo de limón</t>
  </si>
  <si>
    <t>jugo de naranja</t>
  </si>
  <si>
    <t>Melocotón</t>
  </si>
  <si>
    <t>1/2 tajada grande</t>
  </si>
  <si>
    <t>1/2 unidad mediana</t>
  </si>
  <si>
    <t>4 a 5 unidades</t>
  </si>
  <si>
    <t>3/8 vaso</t>
  </si>
  <si>
    <t>Unidades</t>
  </si>
  <si>
    <t>Grupos</t>
  </si>
  <si>
    <t>Energeticos</t>
  </si>
  <si>
    <t>Reguladores V</t>
  </si>
  <si>
    <t>Reguladores F</t>
  </si>
  <si>
    <t>Formadores L</t>
  </si>
  <si>
    <t>Formadores P</t>
  </si>
  <si>
    <t>Grasa</t>
  </si>
  <si>
    <t>Frutas</t>
  </si>
  <si>
    <t>1/unidad pequeña</t>
  </si>
  <si>
    <t>Papaya picada</t>
  </si>
  <si>
    <t>1/4 taza papaya picada</t>
  </si>
  <si>
    <t>1/2 rodaja</t>
  </si>
  <si>
    <t>1/6 unidad</t>
  </si>
  <si>
    <t>1/2 tajada mediana</t>
  </si>
  <si>
    <t>Uva</t>
  </si>
  <si>
    <t>5 unidades</t>
  </si>
  <si>
    <t>Verduras</t>
  </si>
  <si>
    <t>Acelga picada cruda</t>
  </si>
  <si>
    <t>Apio picado crudo</t>
  </si>
  <si>
    <t>Berenjena cruda</t>
  </si>
  <si>
    <t>Brócoli crudo</t>
  </si>
  <si>
    <t>Caigua cruda</t>
  </si>
  <si>
    <t>Cebolla de cabeza cruda</t>
  </si>
  <si>
    <t>Col Crespa cruda</t>
  </si>
  <si>
    <t>Coliflor picada cruda</t>
  </si>
  <si>
    <t>Espinaca negra picada cruda</t>
  </si>
  <si>
    <t>Lechuga redonda picada cruda</t>
  </si>
  <si>
    <t>Pepinillo sin cáscara crudo</t>
  </si>
  <si>
    <t>Rabanito picado crudo</t>
  </si>
  <si>
    <t>Tomate crudo</t>
  </si>
  <si>
    <t>Vainitas picadas</t>
  </si>
  <si>
    <t>Zapallo macre crudo</t>
  </si>
  <si>
    <t>1.5 rodajas</t>
  </si>
  <si>
    <t>5 ramitas</t>
  </si>
  <si>
    <t>1/4 unidad</t>
  </si>
  <si>
    <t>3/4 taza</t>
  </si>
  <si>
    <t>Zanahoria picada cruda</t>
  </si>
  <si>
    <t>1/2 trozo pequeño</t>
  </si>
  <si>
    <t>Nabo crudo</t>
  </si>
  <si>
    <t>1/3 a 1/4 vaso</t>
  </si>
  <si>
    <t>Formador - P</t>
  </si>
  <si>
    <t>Formador L</t>
  </si>
  <si>
    <t>Reguladores</t>
  </si>
  <si>
    <t>Función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</si>
</sst>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000000000"/>
  </numFmts>
  <fonts count="16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2"/>
      <name val="Times New Roman"/>
      <family val="1"/>
    </font>
    <font>
      <sz val="10"/>
      <name val="Times New Roman"/>
    </font>
    <font>
      <b/>
      <vertAlign val="superscript"/>
      <sz val="10"/>
      <name val="Times New Roman"/>
    </font>
    <font>
      <b/>
      <i/>
      <sz val="10"/>
      <color indexed="23"/>
      <name val="Times New Roman"/>
      <family val="1"/>
    </font>
    <font>
      <sz val="10"/>
      <color indexed="23"/>
      <name val="Times New Roman"/>
      <family val="1"/>
    </font>
    <font>
      <b/>
      <i/>
      <sz val="10"/>
      <name val="Times New Roman"/>
    </font>
    <font>
      <vertAlign val="superscript"/>
      <sz val="10"/>
      <name val="Times New Roman"/>
    </font>
    <font>
      <b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sz val="12"/>
      <color theme="0"/>
      <name val="Times New Roman"/>
      <family val="1"/>
    </font>
    <font>
      <b/>
      <sz val="12"/>
      <color theme="0"/>
      <name val="Times New Roman"/>
    </font>
  </fonts>
  <fills count="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3">
    <xf numFmtId="0" fontId="0" fillId="0" borderId="0" xfId="0"/>
    <xf numFmtId="1" fontId="1" fillId="0" borderId="0" xfId="0" applyNumberFormat="1" applyFont="1"/>
    <xf numFmtId="1" fontId="0" fillId="0" borderId="0" xfId="0" applyNumberFormat="1"/>
    <xf numFmtId="164" fontId="0" fillId="0" borderId="0" xfId="0" applyNumberFormat="1"/>
    <xf numFmtId="2" fontId="0" fillId="0" borderId="0" xfId="0" applyNumberFormat="1"/>
    <xf numFmtId="0" fontId="0" fillId="0" borderId="0" xfId="0" applyAlignment="1">
      <alignment horizontal="center"/>
    </xf>
    <xf numFmtId="1" fontId="2" fillId="0" borderId="0" xfId="0" applyNumberFormat="1" applyFont="1"/>
    <xf numFmtId="164" fontId="2" fillId="0" borderId="0" xfId="0" applyNumberFormat="1" applyFont="1"/>
    <xf numFmtId="2" fontId="2" fillId="0" borderId="0" xfId="0" applyNumberFormat="1" applyFont="1"/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/>
    </xf>
    <xf numFmtId="0" fontId="3" fillId="3" borderId="18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/>
    </xf>
    <xf numFmtId="0" fontId="3" fillId="3" borderId="21" xfId="0" applyFont="1" applyFill="1" applyBorder="1" applyAlignment="1">
      <alignment horizontal="center"/>
    </xf>
    <xf numFmtId="0" fontId="5" fillId="4" borderId="7" xfId="0" applyFont="1" applyFill="1" applyBorder="1" applyAlignment="1"/>
    <xf numFmtId="49" fontId="6" fillId="4" borderId="8" xfId="0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7" fillId="4" borderId="15" xfId="0" applyFont="1" applyFill="1" applyBorder="1" applyAlignment="1"/>
    <xf numFmtId="49" fontId="3" fillId="4" borderId="16" xfId="0" applyNumberFormat="1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22" xfId="0" applyFont="1" applyFill="1" applyBorder="1" applyAlignment="1">
      <alignment horizontal="center"/>
    </xf>
    <xf numFmtId="0" fontId="6" fillId="4" borderId="23" xfId="0" applyFont="1" applyFill="1" applyBorder="1" applyAlignment="1"/>
    <xf numFmtId="49" fontId="6" fillId="4" borderId="24" xfId="0" applyNumberFormat="1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4" borderId="25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 wrapText="1"/>
    </xf>
    <xf numFmtId="49" fontId="3" fillId="4" borderId="24" xfId="0" applyNumberFormat="1" applyFont="1" applyFill="1" applyBorder="1" applyAlignment="1">
      <alignment horizontal="center"/>
    </xf>
    <xf numFmtId="0" fontId="3" fillId="4" borderId="24" xfId="0" applyFont="1" applyFill="1" applyBorder="1" applyAlignment="1">
      <alignment horizontal="center" wrapText="1"/>
    </xf>
    <xf numFmtId="0" fontId="3" fillId="4" borderId="25" xfId="0" applyFont="1" applyFill="1" applyBorder="1" applyAlignment="1">
      <alignment horizontal="center" wrapText="1"/>
    </xf>
    <xf numFmtId="0" fontId="5" fillId="4" borderId="15" xfId="0" applyFont="1" applyFill="1" applyBorder="1" applyAlignment="1"/>
    <xf numFmtId="49" fontId="6" fillId="4" borderId="16" xfId="0" applyNumberFormat="1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4" borderId="22" xfId="0" applyFont="1" applyFill="1" applyBorder="1" applyAlignment="1">
      <alignment horizontal="center"/>
    </xf>
    <xf numFmtId="0" fontId="3" fillId="4" borderId="15" xfId="0" applyFont="1" applyFill="1" applyBorder="1" applyAlignment="1"/>
    <xf numFmtId="0" fontId="3" fillId="4" borderId="15" xfId="0" applyFont="1" applyFill="1" applyBorder="1" applyAlignment="1">
      <alignment horizontal="center" wrapText="1"/>
    </xf>
    <xf numFmtId="0" fontId="3" fillId="4" borderId="16" xfId="0" applyFont="1" applyFill="1" applyBorder="1" applyAlignment="1">
      <alignment horizontal="center" wrapText="1"/>
    </xf>
    <xf numFmtId="0" fontId="3" fillId="4" borderId="22" xfId="0" applyFont="1" applyFill="1" applyBorder="1" applyAlignment="1">
      <alignment horizontal="center" wrapText="1"/>
    </xf>
    <xf numFmtId="0" fontId="3" fillId="4" borderId="23" xfId="0" applyFont="1" applyFill="1" applyBorder="1" applyAlignment="1"/>
    <xf numFmtId="0" fontId="3" fillId="4" borderId="24" xfId="0" applyFont="1" applyFill="1" applyBorder="1" applyAlignment="1">
      <alignment horizontal="center"/>
    </xf>
    <xf numFmtId="0" fontId="3" fillId="4" borderId="25" xfId="0" applyFont="1" applyFill="1" applyBorder="1" applyAlignment="1">
      <alignment horizontal="center"/>
    </xf>
    <xf numFmtId="49" fontId="3" fillId="4" borderId="16" xfId="0" applyNumberFormat="1" applyFont="1" applyFill="1" applyBorder="1" applyAlignment="1"/>
    <xf numFmtId="49" fontId="3" fillId="4" borderId="24" xfId="0" applyNumberFormat="1" applyFont="1" applyFill="1" applyBorder="1" applyAlignment="1"/>
    <xf numFmtId="0" fontId="3" fillId="4" borderId="19" xfId="0" applyFont="1" applyFill="1" applyBorder="1" applyAlignment="1"/>
    <xf numFmtId="49" fontId="3" fillId="4" borderId="26" xfId="0" applyNumberFormat="1" applyFont="1" applyFill="1" applyBorder="1" applyAlignment="1"/>
    <xf numFmtId="0" fontId="3" fillId="4" borderId="26" xfId="0" applyFont="1" applyFill="1" applyBorder="1" applyAlignment="1">
      <alignment horizontal="center"/>
    </xf>
    <xf numFmtId="0" fontId="3" fillId="4" borderId="27" xfId="0" applyFont="1" applyFill="1" applyBorder="1" applyAlignment="1">
      <alignment horizontal="center"/>
    </xf>
    <xf numFmtId="0" fontId="3" fillId="4" borderId="19" xfId="0" applyFont="1" applyFill="1" applyBorder="1" applyAlignment="1">
      <alignment horizontal="center" wrapText="1"/>
    </xf>
    <xf numFmtId="0" fontId="3" fillId="4" borderId="26" xfId="0" applyFont="1" applyFill="1" applyBorder="1" applyAlignment="1">
      <alignment horizontal="center" wrapText="1"/>
    </xf>
    <xf numFmtId="0" fontId="3" fillId="4" borderId="27" xfId="0" applyFont="1" applyFill="1" applyBorder="1" applyAlignment="1">
      <alignment horizontal="center" wrapText="1"/>
    </xf>
    <xf numFmtId="1" fontId="9" fillId="0" borderId="0" xfId="0" applyNumberFormat="1" applyFont="1"/>
    <xf numFmtId="0" fontId="0" fillId="0" borderId="28" xfId="0" applyBorder="1"/>
    <xf numFmtId="1" fontId="0" fillId="5" borderId="0" xfId="0" applyNumberFormat="1" applyFill="1"/>
    <xf numFmtId="0" fontId="0" fillId="5" borderId="29" xfId="0" applyFill="1" applyBorder="1"/>
    <xf numFmtId="12" fontId="0" fillId="0" borderId="29" xfId="0" applyNumberFormat="1" applyBorder="1"/>
    <xf numFmtId="1" fontId="0" fillId="0" borderId="29" xfId="0" applyNumberFormat="1" applyBorder="1"/>
    <xf numFmtId="0" fontId="0" fillId="0" borderId="29" xfId="0" applyBorder="1"/>
    <xf numFmtId="12" fontId="0" fillId="0" borderId="0" xfId="0" applyNumberFormat="1"/>
    <xf numFmtId="164" fontId="0" fillId="0" borderId="29" xfId="0" applyNumberFormat="1" applyBorder="1"/>
    <xf numFmtId="1" fontId="12" fillId="0" borderId="0" xfId="0" applyNumberFormat="1" applyFont="1"/>
    <xf numFmtId="1" fontId="13" fillId="0" borderId="0" xfId="0" applyNumberFormat="1" applyFont="1"/>
    <xf numFmtId="164" fontId="12" fillId="0" borderId="0" xfId="0" applyNumberFormat="1" applyFont="1"/>
    <xf numFmtId="2" fontId="14" fillId="0" borderId="0" xfId="0" applyNumberFormat="1" applyFont="1"/>
    <xf numFmtId="164" fontId="14" fillId="0" borderId="0" xfId="0" applyNumberFormat="1" applyFont="1"/>
    <xf numFmtId="0" fontId="14" fillId="0" borderId="0" xfId="0" applyFont="1"/>
    <xf numFmtId="2" fontId="12" fillId="0" borderId="0" xfId="0" applyNumberFormat="1" applyFont="1"/>
    <xf numFmtId="0" fontId="10" fillId="0" borderId="0" xfId="0" applyFont="1"/>
    <xf numFmtId="1" fontId="10" fillId="0" borderId="0" xfId="0" applyNumberFormat="1" applyFont="1"/>
    <xf numFmtId="164" fontId="10" fillId="0" borderId="0" xfId="0" applyNumberFormat="1" applyFont="1"/>
    <xf numFmtId="12" fontId="10" fillId="0" borderId="0" xfId="0" applyNumberFormat="1" applyFont="1"/>
    <xf numFmtId="2" fontId="10" fillId="0" borderId="0" xfId="0" applyNumberFormat="1" applyFont="1"/>
    <xf numFmtId="0" fontId="10" fillId="0" borderId="29" xfId="0" applyFont="1" applyBorder="1"/>
    <xf numFmtId="12" fontId="10" fillId="0" borderId="29" xfId="0" applyNumberFormat="1" applyFont="1" applyBorder="1"/>
    <xf numFmtId="1" fontId="10" fillId="0" borderId="29" xfId="0" applyNumberFormat="1" applyFont="1" applyBorder="1"/>
    <xf numFmtId="165" fontId="10" fillId="0" borderId="0" xfId="0" applyNumberFormat="1" applyFont="1"/>
    <xf numFmtId="0" fontId="0" fillId="7" borderId="0" xfId="0" applyFill="1"/>
    <xf numFmtId="2" fontId="0" fillId="0" borderId="29" xfId="0" applyNumberFormat="1" applyBorder="1"/>
    <xf numFmtId="0" fontId="10" fillId="6" borderId="29" xfId="0" applyFont="1" applyFill="1" applyBorder="1"/>
    <xf numFmtId="164" fontId="10" fillId="0" borderId="29" xfId="0" applyNumberFormat="1" applyFont="1" applyBorder="1"/>
    <xf numFmtId="0" fontId="0" fillId="0" borderId="29" xfId="0" applyFont="1" applyBorder="1"/>
    <xf numFmtId="12" fontId="0" fillId="0" borderId="29" xfId="0" applyNumberFormat="1" applyFont="1" applyBorder="1"/>
    <xf numFmtId="1" fontId="0" fillId="0" borderId="29" xfId="0" applyNumberFormat="1" applyFont="1" applyBorder="1"/>
    <xf numFmtId="164" fontId="0" fillId="0" borderId="24" xfId="0" applyNumberFormat="1" applyBorder="1"/>
    <xf numFmtId="0" fontId="15" fillId="2" borderId="1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/>
    </xf>
    <xf numFmtId="2" fontId="0" fillId="8" borderId="29" xfId="0" applyNumberFormat="1" applyFill="1" applyBorder="1"/>
    <xf numFmtId="2" fontId="0" fillId="8" borderId="0" xfId="0" applyNumberFormat="1" applyFill="1"/>
    <xf numFmtId="12" fontId="11" fillId="0" borderId="0" xfId="0" applyNumberFormat="1" applyFont="1"/>
    <xf numFmtId="12" fontId="0" fillId="0" borderId="24" xfId="0" applyNumberFormat="1" applyBorder="1"/>
    <xf numFmtId="1" fontId="0" fillId="0" borderId="24" xfId="0" applyNumberFormat="1" applyBorder="1"/>
    <xf numFmtId="0" fontId="0" fillId="0" borderId="2" xfId="0" applyBorder="1" applyAlignment="1">
      <alignment horizontal="center"/>
    </xf>
    <xf numFmtId="164" fontId="0" fillId="0" borderId="2" xfId="0" applyNumberFormat="1" applyBorder="1"/>
    <xf numFmtId="164" fontId="0" fillId="0" borderId="3" xfId="0" applyNumberFormat="1" applyBorder="1"/>
    <xf numFmtId="0" fontId="0" fillId="0" borderId="0" xfId="0" applyBorder="1" applyAlignment="1">
      <alignment horizontal="center"/>
    </xf>
    <xf numFmtId="164" fontId="0" fillId="0" borderId="0" xfId="0" applyNumberFormat="1" applyBorder="1"/>
    <xf numFmtId="164" fontId="0" fillId="0" borderId="30" xfId="0" applyNumberFormat="1" applyBorder="1"/>
    <xf numFmtId="0" fontId="0" fillId="0" borderId="28" xfId="0" applyBorder="1" applyAlignment="1">
      <alignment horizontal="center"/>
    </xf>
    <xf numFmtId="164" fontId="0" fillId="0" borderId="28" xfId="0" applyNumberFormat="1" applyBorder="1"/>
    <xf numFmtId="164" fontId="0" fillId="0" borderId="21" xfId="0" applyNumberFormat="1" applyBorder="1"/>
    <xf numFmtId="0" fontId="0" fillId="0" borderId="2" xfId="0" applyBorder="1"/>
    <xf numFmtId="0" fontId="0" fillId="0" borderId="3" xfId="0" applyBorder="1"/>
    <xf numFmtId="0" fontId="0" fillId="0" borderId="21" xfId="0" applyBorder="1"/>
    <xf numFmtId="0" fontId="0" fillId="0" borderId="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2" fontId="0" fillId="0" borderId="8" xfId="0" applyNumberFormat="1" applyBorder="1"/>
    <xf numFmtId="2" fontId="0" fillId="0" borderId="9" xfId="0" applyNumberFormat="1" applyBorder="1"/>
  </cellXfs>
  <cellStyles count="1">
    <cellStyle name="Normal" xfId="0" builtinId="0"/>
  </cellStyles>
  <dxfs count="23">
    <dxf>
      <numFmt numFmtId="1" formatCode="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64" formatCode="0.0"/>
    </dxf>
    <dxf>
      <numFmt numFmtId="164" formatCode="0.0"/>
    </dxf>
    <dxf>
      <numFmt numFmtId="1" formatCode="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730250</xdr:colOff>
      <xdr:row>34</xdr:row>
      <xdr:rowOff>52737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5B3D01-543D-495D-9775-314265EBB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800" t="19200" r="26500" b="14667"/>
        <a:stretch/>
      </xdr:blipFill>
      <xdr:spPr>
        <a:xfrm>
          <a:off x="0" y="0"/>
          <a:ext cx="9145913" cy="6295629"/>
        </a:xfrm>
        <a:prstGeom prst="rect">
          <a:avLst/>
        </a:prstGeom>
      </xdr:spPr>
    </xdr:pic>
    <xdr:clientData/>
  </xdr:twoCellAnchor>
  <xdr:twoCellAnchor editAs="oneCell">
    <xdr:from>
      <xdr:col>9</xdr:col>
      <xdr:colOff>298375</xdr:colOff>
      <xdr:row>24</xdr:row>
      <xdr:rowOff>0</xdr:rowOff>
    </xdr:from>
    <xdr:to>
      <xdr:col>13</xdr:col>
      <xdr:colOff>155100</xdr:colOff>
      <xdr:row>33</xdr:row>
      <xdr:rowOff>130060</xdr:rowOff>
    </xdr:to>
    <xdr:pic>
      <xdr:nvPicPr>
        <xdr:cNvPr id="5" name="Grafik 3">
          <a:extLst>
            <a:ext uri="{FF2B5EF4-FFF2-40B4-BE49-F238E27FC236}">
              <a16:creationId xmlns:a16="http://schemas.microsoft.com/office/drawing/2014/main" id="{A09E6658-7B5C-4F6A-A8C5-073825F2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AF5F6"/>
            </a:clrFrom>
            <a:clrTo>
              <a:srgbClr val="FAF5F6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3917" y="4406747"/>
          <a:ext cx="2916966" cy="178259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KN/Desktop/Martha/Intercambio%20de%20alimen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géticos"/>
      <sheetName val="Formadores - Prot"/>
      <sheetName val="Formadores - Lact"/>
      <sheetName val="Reguladores Fruta"/>
      <sheetName val="Hoja1"/>
      <sheetName val="Hoja3"/>
      <sheetName val="Hoja4"/>
      <sheetName val="Hoja5"/>
      <sheetName val="Hoja1 (2)"/>
      <sheetName val="Hoja2"/>
    </sheetNames>
    <sheetDataSet>
      <sheetData sheetId="0">
        <row r="2">
          <cell r="B2">
            <v>45</v>
          </cell>
          <cell r="C2">
            <v>8.3333333333333339</v>
          </cell>
          <cell r="D2">
            <v>1.6666666666666667</v>
          </cell>
          <cell r="E2">
            <v>0.33333333333333331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D70F4DB-58FE-4C36-8FFC-79D0E69156E4}" name="Tabla1" displayName="Tabla1" ref="A1:V1048576" totalsRowShown="0" headerRowDxfId="22">
  <autoFilter ref="A1:V1048576" xr:uid="{A81461B4-8B6D-43BF-9309-12742CDD6213}"/>
  <sortState ref="A2:V1261">
    <sortCondition ref="B1:B1048576"/>
  </sortState>
  <tableColumns count="22">
    <tableColumn id="1" xr3:uid="{50349D0B-0E2A-44A6-81AA-277011373293}" name="NOMBRE" dataDxfId="21"/>
    <tableColumn id="2" xr3:uid="{6838F87C-A7E1-4A53-8EC5-854A9157EA83}" name="Codg Alim" dataDxfId="20"/>
    <tableColumn id="3" xr3:uid="{10F86E1E-03B4-40B9-AA9C-6CB9263D9636}" name="ENERG" dataDxfId="19"/>
    <tableColumn id="4" xr3:uid="{B8699917-A157-4AC1-906F-BD85350F3CA5}" name="AGUA" dataDxfId="18"/>
    <tableColumn id="5" xr3:uid="{24C6F952-72DD-4820-ABF6-756D2F8FDABF}" name="PROT AN" dataDxfId="17"/>
    <tableColumn id="6" xr3:uid="{EF99139E-B80F-4590-A796-89D4D4673918}" name="PROT VE" dataDxfId="16"/>
    <tableColumn id="7" xr3:uid="{C9DB0DE4-9A52-4EDE-8ED5-7C8D836FF3D1}" name="GRASA AN" dataDxfId="15"/>
    <tableColumn id="8" xr3:uid="{8E7ABDC5-1962-45D3-A418-192778C8C136}" name="GRASA VE" dataDxfId="14"/>
    <tableColumn id="9" xr3:uid="{35BF8DB1-76DC-46D8-BCF8-044E5EDB46B4}" name="CARBO" dataDxfId="13"/>
    <tableColumn id="10" xr3:uid="{EC5BCB0C-995A-4DEC-B647-788F2EE1751E}" name="FIBRA" dataDxfId="12"/>
    <tableColumn id="11" xr3:uid="{FF16D64A-137A-4A1B-A16F-106B0AF2B3C9}" name="CENIZA" dataDxfId="11"/>
    <tableColumn id="12" xr3:uid="{46E1662B-71C2-4615-916A-F4E4D471BE33}" name="CALCIO" dataDxfId="10"/>
    <tableColumn id="13" xr3:uid="{B7429A03-3806-473B-BFE0-ACA9DD80A7AF}" name="FOSFO" dataDxfId="9"/>
    <tableColumn id="14" xr3:uid="{ED101BC7-DFF5-4A78-A540-3DD4FCF7BFA2}" name="HIERRO" dataDxfId="8"/>
    <tableColumn id="15" xr3:uid="{610E0911-B5D8-45BE-AD33-83150311BD3D}" name="RETINO" dataDxfId="7"/>
    <tableColumn id="16" xr3:uid="{4F8ABF22-4B2D-4485-9F33-78E5E73BB2B1}" name="TIAMI" dataDxfId="6"/>
    <tableColumn id="17" xr3:uid="{9F114785-E314-434A-A7DD-FB4DFB21DFCA}" name="RIBOF" dataDxfId="5"/>
    <tableColumn id="18" xr3:uid="{9343944D-47A5-4E57-B72F-8AB5F1FE1C77}" name="NIACIN" dataDxfId="4"/>
    <tableColumn id="19" xr3:uid="{69D93CDE-B18C-4020-BAC4-8BFACE82260A}" name="ACIDOA" dataDxfId="3"/>
    <tableColumn id="20" xr3:uid="{8D5DE699-86FC-487D-A1D0-56C2159141CB}" name="NOCOME" dataDxfId="2"/>
    <tableColumn id="21" xr3:uid="{F2613053-95AA-4A20-A6A1-394352AB9ABE}" name="TALIME" dataDxfId="1"/>
    <tableColumn id="22" xr3:uid="{1FFBD9AD-30C3-4554-A687-CE0594A97555}" name="NOMBREAB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62A12-C59A-49F3-A176-682FC9A32C48}">
  <dimension ref="B17"/>
  <sheetViews>
    <sheetView tabSelected="1" view="pageBreakPreview" topLeftCell="A7" zoomScale="83" zoomScaleNormal="100" zoomScaleSheetLayoutView="83" workbookViewId="0">
      <selection activeCell="O21" sqref="O21"/>
    </sheetView>
  </sheetViews>
  <sheetFormatPr baseColWidth="10" defaultRowHeight="14.5" x14ac:dyDescent="0.35"/>
  <sheetData>
    <row r="17" spans="2:2" x14ac:dyDescent="0.35">
      <c r="B17" t="s">
        <v>2069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8A3F1-19D7-48EC-89D7-3ABC1D0A8D4A}">
  <dimension ref="A1:AY1260"/>
  <sheetViews>
    <sheetView workbookViewId="0">
      <selection activeCell="B3" sqref="B3:V3"/>
    </sheetView>
  </sheetViews>
  <sheetFormatPr baseColWidth="10" defaultColWidth="12" defaultRowHeight="14.5" x14ac:dyDescent="0.35"/>
  <cols>
    <col min="1" max="1" width="21.81640625" style="2" customWidth="1"/>
    <col min="2" max="2" width="10.7265625" style="2" customWidth="1"/>
    <col min="3" max="3" width="8.453125" style="2" customWidth="1"/>
    <col min="4" max="4" width="8.26953125" style="3" customWidth="1"/>
    <col min="5" max="5" width="13.7265625" style="3" customWidth="1"/>
    <col min="6" max="6" width="11.1796875" style="3" customWidth="1"/>
    <col min="7" max="7" width="11.36328125" style="3" customWidth="1"/>
    <col min="8" max="8" width="11" style="3" customWidth="1"/>
    <col min="9" max="11" width="8.81640625" style="3" customWidth="1"/>
    <col min="12" max="12" width="8.90625" style="2" customWidth="1"/>
    <col min="13" max="13" width="10.1796875" style="3" customWidth="1"/>
    <col min="14" max="14" width="9.90625" style="3" customWidth="1"/>
    <col min="15" max="15" width="9.6328125" style="4" customWidth="1"/>
    <col min="16" max="16" width="10.1796875" style="4" customWidth="1"/>
    <col min="17" max="17" width="9.6328125" style="4" customWidth="1"/>
    <col min="18" max="18" width="8.81640625" style="4" customWidth="1"/>
    <col min="19" max="19" width="10.1796875" style="4" customWidth="1"/>
    <col min="20" max="20" width="11.26953125" style="2" customWidth="1"/>
    <col min="21" max="21" width="11" style="2" customWidth="1"/>
    <col min="22" max="22" width="15.54296875" style="2" customWidth="1"/>
    <col min="28" max="28" width="14.453125" customWidth="1"/>
    <col min="29" max="29" width="13.90625" customWidth="1"/>
    <col min="30" max="30" width="12.26953125" customWidth="1"/>
    <col min="31" max="31" width="12.81640625" customWidth="1"/>
    <col min="32" max="32" width="12.26953125" customWidth="1"/>
    <col min="33" max="33" width="13.08984375" customWidth="1"/>
    <col min="257" max="257" width="8.81640625" customWidth="1"/>
    <col min="258" max="258" width="71.54296875" customWidth="1"/>
    <col min="259" max="259" width="7.1796875" customWidth="1"/>
    <col min="260" max="260" width="8.26953125" customWidth="1"/>
    <col min="261" max="261" width="13.7265625" customWidth="1"/>
    <col min="262" max="262" width="11.1796875" customWidth="1"/>
    <col min="263" max="263" width="10.90625" customWidth="1"/>
    <col min="264" max="264" width="8.54296875" customWidth="1"/>
    <col min="265" max="267" width="8.81640625" customWidth="1"/>
    <col min="268" max="268" width="8.54296875" customWidth="1"/>
    <col min="269" max="269" width="10.1796875" customWidth="1"/>
    <col min="270" max="270" width="9.90625" customWidth="1"/>
    <col min="271" max="271" width="9.6328125" customWidth="1"/>
    <col min="272" max="272" width="10.1796875" customWidth="1"/>
    <col min="273" max="273" width="9.6328125" customWidth="1"/>
    <col min="274" max="274" width="8.81640625" customWidth="1"/>
    <col min="275" max="275" width="10.1796875" customWidth="1"/>
    <col min="276" max="276" width="11.26953125" customWidth="1"/>
    <col min="277" max="277" width="11" customWidth="1"/>
    <col min="278" max="278" width="15.54296875" customWidth="1"/>
    <col min="284" max="284" width="14.453125" customWidth="1"/>
    <col min="285" max="285" width="13.90625" customWidth="1"/>
    <col min="286" max="286" width="12.26953125" customWidth="1"/>
    <col min="287" max="287" width="12.81640625" customWidth="1"/>
    <col min="288" max="288" width="12.26953125" customWidth="1"/>
    <col min="289" max="289" width="13.08984375" customWidth="1"/>
    <col min="513" max="513" width="8.81640625" customWidth="1"/>
    <col min="514" max="514" width="71.54296875" customWidth="1"/>
    <col min="515" max="515" width="7.1796875" customWidth="1"/>
    <col min="516" max="516" width="8.26953125" customWidth="1"/>
    <col min="517" max="517" width="13.7265625" customWidth="1"/>
    <col min="518" max="518" width="11.1796875" customWidth="1"/>
    <col min="519" max="519" width="10.90625" customWidth="1"/>
    <col min="520" max="520" width="8.54296875" customWidth="1"/>
    <col min="521" max="523" width="8.81640625" customWidth="1"/>
    <col min="524" max="524" width="8.54296875" customWidth="1"/>
    <col min="525" max="525" width="10.1796875" customWidth="1"/>
    <col min="526" max="526" width="9.90625" customWidth="1"/>
    <col min="527" max="527" width="9.6328125" customWidth="1"/>
    <col min="528" max="528" width="10.1796875" customWidth="1"/>
    <col min="529" max="529" width="9.6328125" customWidth="1"/>
    <col min="530" max="530" width="8.81640625" customWidth="1"/>
    <col min="531" max="531" width="10.1796875" customWidth="1"/>
    <col min="532" max="532" width="11.26953125" customWidth="1"/>
    <col min="533" max="533" width="11" customWidth="1"/>
    <col min="534" max="534" width="15.54296875" customWidth="1"/>
    <col min="540" max="540" width="14.453125" customWidth="1"/>
    <col min="541" max="541" width="13.90625" customWidth="1"/>
    <col min="542" max="542" width="12.26953125" customWidth="1"/>
    <col min="543" max="543" width="12.81640625" customWidth="1"/>
    <col min="544" max="544" width="12.26953125" customWidth="1"/>
    <col min="545" max="545" width="13.08984375" customWidth="1"/>
    <col min="769" max="769" width="8.81640625" customWidth="1"/>
    <col min="770" max="770" width="71.54296875" customWidth="1"/>
    <col min="771" max="771" width="7.1796875" customWidth="1"/>
    <col min="772" max="772" width="8.26953125" customWidth="1"/>
    <col min="773" max="773" width="13.7265625" customWidth="1"/>
    <col min="774" max="774" width="11.1796875" customWidth="1"/>
    <col min="775" max="775" width="10.90625" customWidth="1"/>
    <col min="776" max="776" width="8.54296875" customWidth="1"/>
    <col min="777" max="779" width="8.81640625" customWidth="1"/>
    <col min="780" max="780" width="8.54296875" customWidth="1"/>
    <col min="781" max="781" width="10.1796875" customWidth="1"/>
    <col min="782" max="782" width="9.90625" customWidth="1"/>
    <col min="783" max="783" width="9.6328125" customWidth="1"/>
    <col min="784" max="784" width="10.1796875" customWidth="1"/>
    <col min="785" max="785" width="9.6328125" customWidth="1"/>
    <col min="786" max="786" width="8.81640625" customWidth="1"/>
    <col min="787" max="787" width="10.1796875" customWidth="1"/>
    <col min="788" max="788" width="11.26953125" customWidth="1"/>
    <col min="789" max="789" width="11" customWidth="1"/>
    <col min="790" max="790" width="15.54296875" customWidth="1"/>
    <col min="796" max="796" width="14.453125" customWidth="1"/>
    <col min="797" max="797" width="13.90625" customWidth="1"/>
    <col min="798" max="798" width="12.26953125" customWidth="1"/>
    <col min="799" max="799" width="12.81640625" customWidth="1"/>
    <col min="800" max="800" width="12.26953125" customWidth="1"/>
    <col min="801" max="801" width="13.08984375" customWidth="1"/>
    <col min="1025" max="1025" width="8.81640625" customWidth="1"/>
    <col min="1026" max="1026" width="71.54296875" customWidth="1"/>
    <col min="1027" max="1027" width="7.1796875" customWidth="1"/>
    <col min="1028" max="1028" width="8.26953125" customWidth="1"/>
    <col min="1029" max="1029" width="13.7265625" customWidth="1"/>
    <col min="1030" max="1030" width="11.1796875" customWidth="1"/>
    <col min="1031" max="1031" width="10.90625" customWidth="1"/>
    <col min="1032" max="1032" width="8.54296875" customWidth="1"/>
    <col min="1033" max="1035" width="8.81640625" customWidth="1"/>
    <col min="1036" max="1036" width="8.54296875" customWidth="1"/>
    <col min="1037" max="1037" width="10.1796875" customWidth="1"/>
    <col min="1038" max="1038" width="9.90625" customWidth="1"/>
    <col min="1039" max="1039" width="9.6328125" customWidth="1"/>
    <col min="1040" max="1040" width="10.1796875" customWidth="1"/>
    <col min="1041" max="1041" width="9.6328125" customWidth="1"/>
    <col min="1042" max="1042" width="8.81640625" customWidth="1"/>
    <col min="1043" max="1043" width="10.1796875" customWidth="1"/>
    <col min="1044" max="1044" width="11.26953125" customWidth="1"/>
    <col min="1045" max="1045" width="11" customWidth="1"/>
    <col min="1046" max="1046" width="15.54296875" customWidth="1"/>
    <col min="1052" max="1052" width="14.453125" customWidth="1"/>
    <col min="1053" max="1053" width="13.90625" customWidth="1"/>
    <col min="1054" max="1054" width="12.26953125" customWidth="1"/>
    <col min="1055" max="1055" width="12.81640625" customWidth="1"/>
    <col min="1056" max="1056" width="12.26953125" customWidth="1"/>
    <col min="1057" max="1057" width="13.08984375" customWidth="1"/>
    <col min="1281" max="1281" width="8.81640625" customWidth="1"/>
    <col min="1282" max="1282" width="71.54296875" customWidth="1"/>
    <col min="1283" max="1283" width="7.1796875" customWidth="1"/>
    <col min="1284" max="1284" width="8.26953125" customWidth="1"/>
    <col min="1285" max="1285" width="13.7265625" customWidth="1"/>
    <col min="1286" max="1286" width="11.1796875" customWidth="1"/>
    <col min="1287" max="1287" width="10.90625" customWidth="1"/>
    <col min="1288" max="1288" width="8.54296875" customWidth="1"/>
    <col min="1289" max="1291" width="8.81640625" customWidth="1"/>
    <col min="1292" max="1292" width="8.54296875" customWidth="1"/>
    <col min="1293" max="1293" width="10.1796875" customWidth="1"/>
    <col min="1294" max="1294" width="9.90625" customWidth="1"/>
    <col min="1295" max="1295" width="9.6328125" customWidth="1"/>
    <col min="1296" max="1296" width="10.1796875" customWidth="1"/>
    <col min="1297" max="1297" width="9.6328125" customWidth="1"/>
    <col min="1298" max="1298" width="8.81640625" customWidth="1"/>
    <col min="1299" max="1299" width="10.1796875" customWidth="1"/>
    <col min="1300" max="1300" width="11.26953125" customWidth="1"/>
    <col min="1301" max="1301" width="11" customWidth="1"/>
    <col min="1302" max="1302" width="15.54296875" customWidth="1"/>
    <col min="1308" max="1308" width="14.453125" customWidth="1"/>
    <col min="1309" max="1309" width="13.90625" customWidth="1"/>
    <col min="1310" max="1310" width="12.26953125" customWidth="1"/>
    <col min="1311" max="1311" width="12.81640625" customWidth="1"/>
    <col min="1312" max="1312" width="12.26953125" customWidth="1"/>
    <col min="1313" max="1313" width="13.08984375" customWidth="1"/>
    <col min="1537" max="1537" width="8.81640625" customWidth="1"/>
    <col min="1538" max="1538" width="71.54296875" customWidth="1"/>
    <col min="1539" max="1539" width="7.1796875" customWidth="1"/>
    <col min="1540" max="1540" width="8.26953125" customWidth="1"/>
    <col min="1541" max="1541" width="13.7265625" customWidth="1"/>
    <col min="1542" max="1542" width="11.1796875" customWidth="1"/>
    <col min="1543" max="1543" width="10.90625" customWidth="1"/>
    <col min="1544" max="1544" width="8.54296875" customWidth="1"/>
    <col min="1545" max="1547" width="8.81640625" customWidth="1"/>
    <col min="1548" max="1548" width="8.54296875" customWidth="1"/>
    <col min="1549" max="1549" width="10.1796875" customWidth="1"/>
    <col min="1550" max="1550" width="9.90625" customWidth="1"/>
    <col min="1551" max="1551" width="9.6328125" customWidth="1"/>
    <col min="1552" max="1552" width="10.1796875" customWidth="1"/>
    <col min="1553" max="1553" width="9.6328125" customWidth="1"/>
    <col min="1554" max="1554" width="8.81640625" customWidth="1"/>
    <col min="1555" max="1555" width="10.1796875" customWidth="1"/>
    <col min="1556" max="1556" width="11.26953125" customWidth="1"/>
    <col min="1557" max="1557" width="11" customWidth="1"/>
    <col min="1558" max="1558" width="15.54296875" customWidth="1"/>
    <col min="1564" max="1564" width="14.453125" customWidth="1"/>
    <col min="1565" max="1565" width="13.90625" customWidth="1"/>
    <col min="1566" max="1566" width="12.26953125" customWidth="1"/>
    <col min="1567" max="1567" width="12.81640625" customWidth="1"/>
    <col min="1568" max="1568" width="12.26953125" customWidth="1"/>
    <col min="1569" max="1569" width="13.08984375" customWidth="1"/>
    <col min="1793" max="1793" width="8.81640625" customWidth="1"/>
    <col min="1794" max="1794" width="71.54296875" customWidth="1"/>
    <col min="1795" max="1795" width="7.1796875" customWidth="1"/>
    <col min="1796" max="1796" width="8.26953125" customWidth="1"/>
    <col min="1797" max="1797" width="13.7265625" customWidth="1"/>
    <col min="1798" max="1798" width="11.1796875" customWidth="1"/>
    <col min="1799" max="1799" width="10.90625" customWidth="1"/>
    <col min="1800" max="1800" width="8.54296875" customWidth="1"/>
    <col min="1801" max="1803" width="8.81640625" customWidth="1"/>
    <col min="1804" max="1804" width="8.54296875" customWidth="1"/>
    <col min="1805" max="1805" width="10.1796875" customWidth="1"/>
    <col min="1806" max="1806" width="9.90625" customWidth="1"/>
    <col min="1807" max="1807" width="9.6328125" customWidth="1"/>
    <col min="1808" max="1808" width="10.1796875" customWidth="1"/>
    <col min="1809" max="1809" width="9.6328125" customWidth="1"/>
    <col min="1810" max="1810" width="8.81640625" customWidth="1"/>
    <col min="1811" max="1811" width="10.1796875" customWidth="1"/>
    <col min="1812" max="1812" width="11.26953125" customWidth="1"/>
    <col min="1813" max="1813" width="11" customWidth="1"/>
    <col min="1814" max="1814" width="15.54296875" customWidth="1"/>
    <col min="1820" max="1820" width="14.453125" customWidth="1"/>
    <col min="1821" max="1821" width="13.90625" customWidth="1"/>
    <col min="1822" max="1822" width="12.26953125" customWidth="1"/>
    <col min="1823" max="1823" width="12.81640625" customWidth="1"/>
    <col min="1824" max="1824" width="12.26953125" customWidth="1"/>
    <col min="1825" max="1825" width="13.08984375" customWidth="1"/>
    <col min="2049" max="2049" width="8.81640625" customWidth="1"/>
    <col min="2050" max="2050" width="71.54296875" customWidth="1"/>
    <col min="2051" max="2051" width="7.1796875" customWidth="1"/>
    <col min="2052" max="2052" width="8.26953125" customWidth="1"/>
    <col min="2053" max="2053" width="13.7265625" customWidth="1"/>
    <col min="2054" max="2054" width="11.1796875" customWidth="1"/>
    <col min="2055" max="2055" width="10.90625" customWidth="1"/>
    <col min="2056" max="2056" width="8.54296875" customWidth="1"/>
    <col min="2057" max="2059" width="8.81640625" customWidth="1"/>
    <col min="2060" max="2060" width="8.54296875" customWidth="1"/>
    <col min="2061" max="2061" width="10.1796875" customWidth="1"/>
    <col min="2062" max="2062" width="9.90625" customWidth="1"/>
    <col min="2063" max="2063" width="9.6328125" customWidth="1"/>
    <col min="2064" max="2064" width="10.1796875" customWidth="1"/>
    <col min="2065" max="2065" width="9.6328125" customWidth="1"/>
    <col min="2066" max="2066" width="8.81640625" customWidth="1"/>
    <col min="2067" max="2067" width="10.1796875" customWidth="1"/>
    <col min="2068" max="2068" width="11.26953125" customWidth="1"/>
    <col min="2069" max="2069" width="11" customWidth="1"/>
    <col min="2070" max="2070" width="15.54296875" customWidth="1"/>
    <col min="2076" max="2076" width="14.453125" customWidth="1"/>
    <col min="2077" max="2077" width="13.90625" customWidth="1"/>
    <col min="2078" max="2078" width="12.26953125" customWidth="1"/>
    <col min="2079" max="2079" width="12.81640625" customWidth="1"/>
    <col min="2080" max="2080" width="12.26953125" customWidth="1"/>
    <col min="2081" max="2081" width="13.08984375" customWidth="1"/>
    <col min="2305" max="2305" width="8.81640625" customWidth="1"/>
    <col min="2306" max="2306" width="71.54296875" customWidth="1"/>
    <col min="2307" max="2307" width="7.1796875" customWidth="1"/>
    <col min="2308" max="2308" width="8.26953125" customWidth="1"/>
    <col min="2309" max="2309" width="13.7265625" customWidth="1"/>
    <col min="2310" max="2310" width="11.1796875" customWidth="1"/>
    <col min="2311" max="2311" width="10.90625" customWidth="1"/>
    <col min="2312" max="2312" width="8.54296875" customWidth="1"/>
    <col min="2313" max="2315" width="8.81640625" customWidth="1"/>
    <col min="2316" max="2316" width="8.54296875" customWidth="1"/>
    <col min="2317" max="2317" width="10.1796875" customWidth="1"/>
    <col min="2318" max="2318" width="9.90625" customWidth="1"/>
    <col min="2319" max="2319" width="9.6328125" customWidth="1"/>
    <col min="2320" max="2320" width="10.1796875" customWidth="1"/>
    <col min="2321" max="2321" width="9.6328125" customWidth="1"/>
    <col min="2322" max="2322" width="8.81640625" customWidth="1"/>
    <col min="2323" max="2323" width="10.1796875" customWidth="1"/>
    <col min="2324" max="2324" width="11.26953125" customWidth="1"/>
    <col min="2325" max="2325" width="11" customWidth="1"/>
    <col min="2326" max="2326" width="15.54296875" customWidth="1"/>
    <col min="2332" max="2332" width="14.453125" customWidth="1"/>
    <col min="2333" max="2333" width="13.90625" customWidth="1"/>
    <col min="2334" max="2334" width="12.26953125" customWidth="1"/>
    <col min="2335" max="2335" width="12.81640625" customWidth="1"/>
    <col min="2336" max="2336" width="12.26953125" customWidth="1"/>
    <col min="2337" max="2337" width="13.08984375" customWidth="1"/>
    <col min="2561" max="2561" width="8.81640625" customWidth="1"/>
    <col min="2562" max="2562" width="71.54296875" customWidth="1"/>
    <col min="2563" max="2563" width="7.1796875" customWidth="1"/>
    <col min="2564" max="2564" width="8.26953125" customWidth="1"/>
    <col min="2565" max="2565" width="13.7265625" customWidth="1"/>
    <col min="2566" max="2566" width="11.1796875" customWidth="1"/>
    <col min="2567" max="2567" width="10.90625" customWidth="1"/>
    <col min="2568" max="2568" width="8.54296875" customWidth="1"/>
    <col min="2569" max="2571" width="8.81640625" customWidth="1"/>
    <col min="2572" max="2572" width="8.54296875" customWidth="1"/>
    <col min="2573" max="2573" width="10.1796875" customWidth="1"/>
    <col min="2574" max="2574" width="9.90625" customWidth="1"/>
    <col min="2575" max="2575" width="9.6328125" customWidth="1"/>
    <col min="2576" max="2576" width="10.1796875" customWidth="1"/>
    <col min="2577" max="2577" width="9.6328125" customWidth="1"/>
    <col min="2578" max="2578" width="8.81640625" customWidth="1"/>
    <col min="2579" max="2579" width="10.1796875" customWidth="1"/>
    <col min="2580" max="2580" width="11.26953125" customWidth="1"/>
    <col min="2581" max="2581" width="11" customWidth="1"/>
    <col min="2582" max="2582" width="15.54296875" customWidth="1"/>
    <col min="2588" max="2588" width="14.453125" customWidth="1"/>
    <col min="2589" max="2589" width="13.90625" customWidth="1"/>
    <col min="2590" max="2590" width="12.26953125" customWidth="1"/>
    <col min="2591" max="2591" width="12.81640625" customWidth="1"/>
    <col min="2592" max="2592" width="12.26953125" customWidth="1"/>
    <col min="2593" max="2593" width="13.08984375" customWidth="1"/>
    <col min="2817" max="2817" width="8.81640625" customWidth="1"/>
    <col min="2818" max="2818" width="71.54296875" customWidth="1"/>
    <col min="2819" max="2819" width="7.1796875" customWidth="1"/>
    <col min="2820" max="2820" width="8.26953125" customWidth="1"/>
    <col min="2821" max="2821" width="13.7265625" customWidth="1"/>
    <col min="2822" max="2822" width="11.1796875" customWidth="1"/>
    <col min="2823" max="2823" width="10.90625" customWidth="1"/>
    <col min="2824" max="2824" width="8.54296875" customWidth="1"/>
    <col min="2825" max="2827" width="8.81640625" customWidth="1"/>
    <col min="2828" max="2828" width="8.54296875" customWidth="1"/>
    <col min="2829" max="2829" width="10.1796875" customWidth="1"/>
    <col min="2830" max="2830" width="9.90625" customWidth="1"/>
    <col min="2831" max="2831" width="9.6328125" customWidth="1"/>
    <col min="2832" max="2832" width="10.1796875" customWidth="1"/>
    <col min="2833" max="2833" width="9.6328125" customWidth="1"/>
    <col min="2834" max="2834" width="8.81640625" customWidth="1"/>
    <col min="2835" max="2835" width="10.1796875" customWidth="1"/>
    <col min="2836" max="2836" width="11.26953125" customWidth="1"/>
    <col min="2837" max="2837" width="11" customWidth="1"/>
    <col min="2838" max="2838" width="15.54296875" customWidth="1"/>
    <col min="2844" max="2844" width="14.453125" customWidth="1"/>
    <col min="2845" max="2845" width="13.90625" customWidth="1"/>
    <col min="2846" max="2846" width="12.26953125" customWidth="1"/>
    <col min="2847" max="2847" width="12.81640625" customWidth="1"/>
    <col min="2848" max="2848" width="12.26953125" customWidth="1"/>
    <col min="2849" max="2849" width="13.08984375" customWidth="1"/>
    <col min="3073" max="3073" width="8.81640625" customWidth="1"/>
    <col min="3074" max="3074" width="71.54296875" customWidth="1"/>
    <col min="3075" max="3075" width="7.1796875" customWidth="1"/>
    <col min="3076" max="3076" width="8.26953125" customWidth="1"/>
    <col min="3077" max="3077" width="13.7265625" customWidth="1"/>
    <col min="3078" max="3078" width="11.1796875" customWidth="1"/>
    <col min="3079" max="3079" width="10.90625" customWidth="1"/>
    <col min="3080" max="3080" width="8.54296875" customWidth="1"/>
    <col min="3081" max="3083" width="8.81640625" customWidth="1"/>
    <col min="3084" max="3084" width="8.54296875" customWidth="1"/>
    <col min="3085" max="3085" width="10.1796875" customWidth="1"/>
    <col min="3086" max="3086" width="9.90625" customWidth="1"/>
    <col min="3087" max="3087" width="9.6328125" customWidth="1"/>
    <col min="3088" max="3088" width="10.1796875" customWidth="1"/>
    <col min="3089" max="3089" width="9.6328125" customWidth="1"/>
    <col min="3090" max="3090" width="8.81640625" customWidth="1"/>
    <col min="3091" max="3091" width="10.1796875" customWidth="1"/>
    <col min="3092" max="3092" width="11.26953125" customWidth="1"/>
    <col min="3093" max="3093" width="11" customWidth="1"/>
    <col min="3094" max="3094" width="15.54296875" customWidth="1"/>
    <col min="3100" max="3100" width="14.453125" customWidth="1"/>
    <col min="3101" max="3101" width="13.90625" customWidth="1"/>
    <col min="3102" max="3102" width="12.26953125" customWidth="1"/>
    <col min="3103" max="3103" width="12.81640625" customWidth="1"/>
    <col min="3104" max="3104" width="12.26953125" customWidth="1"/>
    <col min="3105" max="3105" width="13.08984375" customWidth="1"/>
    <col min="3329" max="3329" width="8.81640625" customWidth="1"/>
    <col min="3330" max="3330" width="71.54296875" customWidth="1"/>
    <col min="3331" max="3331" width="7.1796875" customWidth="1"/>
    <col min="3332" max="3332" width="8.26953125" customWidth="1"/>
    <col min="3333" max="3333" width="13.7265625" customWidth="1"/>
    <col min="3334" max="3334" width="11.1796875" customWidth="1"/>
    <col min="3335" max="3335" width="10.90625" customWidth="1"/>
    <col min="3336" max="3336" width="8.54296875" customWidth="1"/>
    <col min="3337" max="3339" width="8.81640625" customWidth="1"/>
    <col min="3340" max="3340" width="8.54296875" customWidth="1"/>
    <col min="3341" max="3341" width="10.1796875" customWidth="1"/>
    <col min="3342" max="3342" width="9.90625" customWidth="1"/>
    <col min="3343" max="3343" width="9.6328125" customWidth="1"/>
    <col min="3344" max="3344" width="10.1796875" customWidth="1"/>
    <col min="3345" max="3345" width="9.6328125" customWidth="1"/>
    <col min="3346" max="3346" width="8.81640625" customWidth="1"/>
    <col min="3347" max="3347" width="10.1796875" customWidth="1"/>
    <col min="3348" max="3348" width="11.26953125" customWidth="1"/>
    <col min="3349" max="3349" width="11" customWidth="1"/>
    <col min="3350" max="3350" width="15.54296875" customWidth="1"/>
    <col min="3356" max="3356" width="14.453125" customWidth="1"/>
    <col min="3357" max="3357" width="13.90625" customWidth="1"/>
    <col min="3358" max="3358" width="12.26953125" customWidth="1"/>
    <col min="3359" max="3359" width="12.81640625" customWidth="1"/>
    <col min="3360" max="3360" width="12.26953125" customWidth="1"/>
    <col min="3361" max="3361" width="13.08984375" customWidth="1"/>
    <col min="3585" max="3585" width="8.81640625" customWidth="1"/>
    <col min="3586" max="3586" width="71.54296875" customWidth="1"/>
    <col min="3587" max="3587" width="7.1796875" customWidth="1"/>
    <col min="3588" max="3588" width="8.26953125" customWidth="1"/>
    <col min="3589" max="3589" width="13.7265625" customWidth="1"/>
    <col min="3590" max="3590" width="11.1796875" customWidth="1"/>
    <col min="3591" max="3591" width="10.90625" customWidth="1"/>
    <col min="3592" max="3592" width="8.54296875" customWidth="1"/>
    <col min="3593" max="3595" width="8.81640625" customWidth="1"/>
    <col min="3596" max="3596" width="8.54296875" customWidth="1"/>
    <col min="3597" max="3597" width="10.1796875" customWidth="1"/>
    <col min="3598" max="3598" width="9.90625" customWidth="1"/>
    <col min="3599" max="3599" width="9.6328125" customWidth="1"/>
    <col min="3600" max="3600" width="10.1796875" customWidth="1"/>
    <col min="3601" max="3601" width="9.6328125" customWidth="1"/>
    <col min="3602" max="3602" width="8.81640625" customWidth="1"/>
    <col min="3603" max="3603" width="10.1796875" customWidth="1"/>
    <col min="3604" max="3604" width="11.26953125" customWidth="1"/>
    <col min="3605" max="3605" width="11" customWidth="1"/>
    <col min="3606" max="3606" width="15.54296875" customWidth="1"/>
    <col min="3612" max="3612" width="14.453125" customWidth="1"/>
    <col min="3613" max="3613" width="13.90625" customWidth="1"/>
    <col min="3614" max="3614" width="12.26953125" customWidth="1"/>
    <col min="3615" max="3615" width="12.81640625" customWidth="1"/>
    <col min="3616" max="3616" width="12.26953125" customWidth="1"/>
    <col min="3617" max="3617" width="13.08984375" customWidth="1"/>
    <col min="3841" max="3841" width="8.81640625" customWidth="1"/>
    <col min="3842" max="3842" width="71.54296875" customWidth="1"/>
    <col min="3843" max="3843" width="7.1796875" customWidth="1"/>
    <col min="3844" max="3844" width="8.26953125" customWidth="1"/>
    <col min="3845" max="3845" width="13.7265625" customWidth="1"/>
    <col min="3846" max="3846" width="11.1796875" customWidth="1"/>
    <col min="3847" max="3847" width="10.90625" customWidth="1"/>
    <col min="3848" max="3848" width="8.54296875" customWidth="1"/>
    <col min="3849" max="3851" width="8.81640625" customWidth="1"/>
    <col min="3852" max="3852" width="8.54296875" customWidth="1"/>
    <col min="3853" max="3853" width="10.1796875" customWidth="1"/>
    <col min="3854" max="3854" width="9.90625" customWidth="1"/>
    <col min="3855" max="3855" width="9.6328125" customWidth="1"/>
    <col min="3856" max="3856" width="10.1796875" customWidth="1"/>
    <col min="3857" max="3857" width="9.6328125" customWidth="1"/>
    <col min="3858" max="3858" width="8.81640625" customWidth="1"/>
    <col min="3859" max="3859" width="10.1796875" customWidth="1"/>
    <col min="3860" max="3860" width="11.26953125" customWidth="1"/>
    <col min="3861" max="3861" width="11" customWidth="1"/>
    <col min="3862" max="3862" width="15.54296875" customWidth="1"/>
    <col min="3868" max="3868" width="14.453125" customWidth="1"/>
    <col min="3869" max="3869" width="13.90625" customWidth="1"/>
    <col min="3870" max="3870" width="12.26953125" customWidth="1"/>
    <col min="3871" max="3871" width="12.81640625" customWidth="1"/>
    <col min="3872" max="3872" width="12.26953125" customWidth="1"/>
    <col min="3873" max="3873" width="13.08984375" customWidth="1"/>
    <col min="4097" max="4097" width="8.81640625" customWidth="1"/>
    <col min="4098" max="4098" width="71.54296875" customWidth="1"/>
    <col min="4099" max="4099" width="7.1796875" customWidth="1"/>
    <col min="4100" max="4100" width="8.26953125" customWidth="1"/>
    <col min="4101" max="4101" width="13.7265625" customWidth="1"/>
    <col min="4102" max="4102" width="11.1796875" customWidth="1"/>
    <col min="4103" max="4103" width="10.90625" customWidth="1"/>
    <col min="4104" max="4104" width="8.54296875" customWidth="1"/>
    <col min="4105" max="4107" width="8.81640625" customWidth="1"/>
    <col min="4108" max="4108" width="8.54296875" customWidth="1"/>
    <col min="4109" max="4109" width="10.1796875" customWidth="1"/>
    <col min="4110" max="4110" width="9.90625" customWidth="1"/>
    <col min="4111" max="4111" width="9.6328125" customWidth="1"/>
    <col min="4112" max="4112" width="10.1796875" customWidth="1"/>
    <col min="4113" max="4113" width="9.6328125" customWidth="1"/>
    <col min="4114" max="4114" width="8.81640625" customWidth="1"/>
    <col min="4115" max="4115" width="10.1796875" customWidth="1"/>
    <col min="4116" max="4116" width="11.26953125" customWidth="1"/>
    <col min="4117" max="4117" width="11" customWidth="1"/>
    <col min="4118" max="4118" width="15.54296875" customWidth="1"/>
    <col min="4124" max="4124" width="14.453125" customWidth="1"/>
    <col min="4125" max="4125" width="13.90625" customWidth="1"/>
    <col min="4126" max="4126" width="12.26953125" customWidth="1"/>
    <col min="4127" max="4127" width="12.81640625" customWidth="1"/>
    <col min="4128" max="4128" width="12.26953125" customWidth="1"/>
    <col min="4129" max="4129" width="13.08984375" customWidth="1"/>
    <col min="4353" max="4353" width="8.81640625" customWidth="1"/>
    <col min="4354" max="4354" width="71.54296875" customWidth="1"/>
    <col min="4355" max="4355" width="7.1796875" customWidth="1"/>
    <col min="4356" max="4356" width="8.26953125" customWidth="1"/>
    <col min="4357" max="4357" width="13.7265625" customWidth="1"/>
    <col min="4358" max="4358" width="11.1796875" customWidth="1"/>
    <col min="4359" max="4359" width="10.90625" customWidth="1"/>
    <col min="4360" max="4360" width="8.54296875" customWidth="1"/>
    <col min="4361" max="4363" width="8.81640625" customWidth="1"/>
    <col min="4364" max="4364" width="8.54296875" customWidth="1"/>
    <col min="4365" max="4365" width="10.1796875" customWidth="1"/>
    <col min="4366" max="4366" width="9.90625" customWidth="1"/>
    <col min="4367" max="4367" width="9.6328125" customWidth="1"/>
    <col min="4368" max="4368" width="10.1796875" customWidth="1"/>
    <col min="4369" max="4369" width="9.6328125" customWidth="1"/>
    <col min="4370" max="4370" width="8.81640625" customWidth="1"/>
    <col min="4371" max="4371" width="10.1796875" customWidth="1"/>
    <col min="4372" max="4372" width="11.26953125" customWidth="1"/>
    <col min="4373" max="4373" width="11" customWidth="1"/>
    <col min="4374" max="4374" width="15.54296875" customWidth="1"/>
    <col min="4380" max="4380" width="14.453125" customWidth="1"/>
    <col min="4381" max="4381" width="13.90625" customWidth="1"/>
    <col min="4382" max="4382" width="12.26953125" customWidth="1"/>
    <col min="4383" max="4383" width="12.81640625" customWidth="1"/>
    <col min="4384" max="4384" width="12.26953125" customWidth="1"/>
    <col min="4385" max="4385" width="13.08984375" customWidth="1"/>
    <col min="4609" max="4609" width="8.81640625" customWidth="1"/>
    <col min="4610" max="4610" width="71.54296875" customWidth="1"/>
    <col min="4611" max="4611" width="7.1796875" customWidth="1"/>
    <col min="4612" max="4612" width="8.26953125" customWidth="1"/>
    <col min="4613" max="4613" width="13.7265625" customWidth="1"/>
    <col min="4614" max="4614" width="11.1796875" customWidth="1"/>
    <col min="4615" max="4615" width="10.90625" customWidth="1"/>
    <col min="4616" max="4616" width="8.54296875" customWidth="1"/>
    <col min="4617" max="4619" width="8.81640625" customWidth="1"/>
    <col min="4620" max="4620" width="8.54296875" customWidth="1"/>
    <col min="4621" max="4621" width="10.1796875" customWidth="1"/>
    <col min="4622" max="4622" width="9.90625" customWidth="1"/>
    <col min="4623" max="4623" width="9.6328125" customWidth="1"/>
    <col min="4624" max="4624" width="10.1796875" customWidth="1"/>
    <col min="4625" max="4625" width="9.6328125" customWidth="1"/>
    <col min="4626" max="4626" width="8.81640625" customWidth="1"/>
    <col min="4627" max="4627" width="10.1796875" customWidth="1"/>
    <col min="4628" max="4628" width="11.26953125" customWidth="1"/>
    <col min="4629" max="4629" width="11" customWidth="1"/>
    <col min="4630" max="4630" width="15.54296875" customWidth="1"/>
    <col min="4636" max="4636" width="14.453125" customWidth="1"/>
    <col min="4637" max="4637" width="13.90625" customWidth="1"/>
    <col min="4638" max="4638" width="12.26953125" customWidth="1"/>
    <col min="4639" max="4639" width="12.81640625" customWidth="1"/>
    <col min="4640" max="4640" width="12.26953125" customWidth="1"/>
    <col min="4641" max="4641" width="13.08984375" customWidth="1"/>
    <col min="4865" max="4865" width="8.81640625" customWidth="1"/>
    <col min="4866" max="4866" width="71.54296875" customWidth="1"/>
    <col min="4867" max="4867" width="7.1796875" customWidth="1"/>
    <col min="4868" max="4868" width="8.26953125" customWidth="1"/>
    <col min="4869" max="4869" width="13.7265625" customWidth="1"/>
    <col min="4870" max="4870" width="11.1796875" customWidth="1"/>
    <col min="4871" max="4871" width="10.90625" customWidth="1"/>
    <col min="4872" max="4872" width="8.54296875" customWidth="1"/>
    <col min="4873" max="4875" width="8.81640625" customWidth="1"/>
    <col min="4876" max="4876" width="8.54296875" customWidth="1"/>
    <col min="4877" max="4877" width="10.1796875" customWidth="1"/>
    <col min="4878" max="4878" width="9.90625" customWidth="1"/>
    <col min="4879" max="4879" width="9.6328125" customWidth="1"/>
    <col min="4880" max="4880" width="10.1796875" customWidth="1"/>
    <col min="4881" max="4881" width="9.6328125" customWidth="1"/>
    <col min="4882" max="4882" width="8.81640625" customWidth="1"/>
    <col min="4883" max="4883" width="10.1796875" customWidth="1"/>
    <col min="4884" max="4884" width="11.26953125" customWidth="1"/>
    <col min="4885" max="4885" width="11" customWidth="1"/>
    <col min="4886" max="4886" width="15.54296875" customWidth="1"/>
    <col min="4892" max="4892" width="14.453125" customWidth="1"/>
    <col min="4893" max="4893" width="13.90625" customWidth="1"/>
    <col min="4894" max="4894" width="12.26953125" customWidth="1"/>
    <col min="4895" max="4895" width="12.81640625" customWidth="1"/>
    <col min="4896" max="4896" width="12.26953125" customWidth="1"/>
    <col min="4897" max="4897" width="13.08984375" customWidth="1"/>
    <col min="5121" max="5121" width="8.81640625" customWidth="1"/>
    <col min="5122" max="5122" width="71.54296875" customWidth="1"/>
    <col min="5123" max="5123" width="7.1796875" customWidth="1"/>
    <col min="5124" max="5124" width="8.26953125" customWidth="1"/>
    <col min="5125" max="5125" width="13.7265625" customWidth="1"/>
    <col min="5126" max="5126" width="11.1796875" customWidth="1"/>
    <col min="5127" max="5127" width="10.90625" customWidth="1"/>
    <col min="5128" max="5128" width="8.54296875" customWidth="1"/>
    <col min="5129" max="5131" width="8.81640625" customWidth="1"/>
    <col min="5132" max="5132" width="8.54296875" customWidth="1"/>
    <col min="5133" max="5133" width="10.1796875" customWidth="1"/>
    <col min="5134" max="5134" width="9.90625" customWidth="1"/>
    <col min="5135" max="5135" width="9.6328125" customWidth="1"/>
    <col min="5136" max="5136" width="10.1796875" customWidth="1"/>
    <col min="5137" max="5137" width="9.6328125" customWidth="1"/>
    <col min="5138" max="5138" width="8.81640625" customWidth="1"/>
    <col min="5139" max="5139" width="10.1796875" customWidth="1"/>
    <col min="5140" max="5140" width="11.26953125" customWidth="1"/>
    <col min="5141" max="5141" width="11" customWidth="1"/>
    <col min="5142" max="5142" width="15.54296875" customWidth="1"/>
    <col min="5148" max="5148" width="14.453125" customWidth="1"/>
    <col min="5149" max="5149" width="13.90625" customWidth="1"/>
    <col min="5150" max="5150" width="12.26953125" customWidth="1"/>
    <col min="5151" max="5151" width="12.81640625" customWidth="1"/>
    <col min="5152" max="5152" width="12.26953125" customWidth="1"/>
    <col min="5153" max="5153" width="13.08984375" customWidth="1"/>
    <col min="5377" max="5377" width="8.81640625" customWidth="1"/>
    <col min="5378" max="5378" width="71.54296875" customWidth="1"/>
    <col min="5379" max="5379" width="7.1796875" customWidth="1"/>
    <col min="5380" max="5380" width="8.26953125" customWidth="1"/>
    <col min="5381" max="5381" width="13.7265625" customWidth="1"/>
    <col min="5382" max="5382" width="11.1796875" customWidth="1"/>
    <col min="5383" max="5383" width="10.90625" customWidth="1"/>
    <col min="5384" max="5384" width="8.54296875" customWidth="1"/>
    <col min="5385" max="5387" width="8.81640625" customWidth="1"/>
    <col min="5388" max="5388" width="8.54296875" customWidth="1"/>
    <col min="5389" max="5389" width="10.1796875" customWidth="1"/>
    <col min="5390" max="5390" width="9.90625" customWidth="1"/>
    <col min="5391" max="5391" width="9.6328125" customWidth="1"/>
    <col min="5392" max="5392" width="10.1796875" customWidth="1"/>
    <col min="5393" max="5393" width="9.6328125" customWidth="1"/>
    <col min="5394" max="5394" width="8.81640625" customWidth="1"/>
    <col min="5395" max="5395" width="10.1796875" customWidth="1"/>
    <col min="5396" max="5396" width="11.26953125" customWidth="1"/>
    <col min="5397" max="5397" width="11" customWidth="1"/>
    <col min="5398" max="5398" width="15.54296875" customWidth="1"/>
    <col min="5404" max="5404" width="14.453125" customWidth="1"/>
    <col min="5405" max="5405" width="13.90625" customWidth="1"/>
    <col min="5406" max="5406" width="12.26953125" customWidth="1"/>
    <col min="5407" max="5407" width="12.81640625" customWidth="1"/>
    <col min="5408" max="5408" width="12.26953125" customWidth="1"/>
    <col min="5409" max="5409" width="13.08984375" customWidth="1"/>
    <col min="5633" max="5633" width="8.81640625" customWidth="1"/>
    <col min="5634" max="5634" width="71.54296875" customWidth="1"/>
    <col min="5635" max="5635" width="7.1796875" customWidth="1"/>
    <col min="5636" max="5636" width="8.26953125" customWidth="1"/>
    <col min="5637" max="5637" width="13.7265625" customWidth="1"/>
    <col min="5638" max="5638" width="11.1796875" customWidth="1"/>
    <col min="5639" max="5639" width="10.90625" customWidth="1"/>
    <col min="5640" max="5640" width="8.54296875" customWidth="1"/>
    <col min="5641" max="5643" width="8.81640625" customWidth="1"/>
    <col min="5644" max="5644" width="8.54296875" customWidth="1"/>
    <col min="5645" max="5645" width="10.1796875" customWidth="1"/>
    <col min="5646" max="5646" width="9.90625" customWidth="1"/>
    <col min="5647" max="5647" width="9.6328125" customWidth="1"/>
    <col min="5648" max="5648" width="10.1796875" customWidth="1"/>
    <col min="5649" max="5649" width="9.6328125" customWidth="1"/>
    <col min="5650" max="5650" width="8.81640625" customWidth="1"/>
    <col min="5651" max="5651" width="10.1796875" customWidth="1"/>
    <col min="5652" max="5652" width="11.26953125" customWidth="1"/>
    <col min="5653" max="5653" width="11" customWidth="1"/>
    <col min="5654" max="5654" width="15.54296875" customWidth="1"/>
    <col min="5660" max="5660" width="14.453125" customWidth="1"/>
    <col min="5661" max="5661" width="13.90625" customWidth="1"/>
    <col min="5662" max="5662" width="12.26953125" customWidth="1"/>
    <col min="5663" max="5663" width="12.81640625" customWidth="1"/>
    <col min="5664" max="5664" width="12.26953125" customWidth="1"/>
    <col min="5665" max="5665" width="13.08984375" customWidth="1"/>
    <col min="5889" max="5889" width="8.81640625" customWidth="1"/>
    <col min="5890" max="5890" width="71.54296875" customWidth="1"/>
    <col min="5891" max="5891" width="7.1796875" customWidth="1"/>
    <col min="5892" max="5892" width="8.26953125" customWidth="1"/>
    <col min="5893" max="5893" width="13.7265625" customWidth="1"/>
    <col min="5894" max="5894" width="11.1796875" customWidth="1"/>
    <col min="5895" max="5895" width="10.90625" customWidth="1"/>
    <col min="5896" max="5896" width="8.54296875" customWidth="1"/>
    <col min="5897" max="5899" width="8.81640625" customWidth="1"/>
    <col min="5900" max="5900" width="8.54296875" customWidth="1"/>
    <col min="5901" max="5901" width="10.1796875" customWidth="1"/>
    <col min="5902" max="5902" width="9.90625" customWidth="1"/>
    <col min="5903" max="5903" width="9.6328125" customWidth="1"/>
    <col min="5904" max="5904" width="10.1796875" customWidth="1"/>
    <col min="5905" max="5905" width="9.6328125" customWidth="1"/>
    <col min="5906" max="5906" width="8.81640625" customWidth="1"/>
    <col min="5907" max="5907" width="10.1796875" customWidth="1"/>
    <col min="5908" max="5908" width="11.26953125" customWidth="1"/>
    <col min="5909" max="5909" width="11" customWidth="1"/>
    <col min="5910" max="5910" width="15.54296875" customWidth="1"/>
    <col min="5916" max="5916" width="14.453125" customWidth="1"/>
    <col min="5917" max="5917" width="13.90625" customWidth="1"/>
    <col min="5918" max="5918" width="12.26953125" customWidth="1"/>
    <col min="5919" max="5919" width="12.81640625" customWidth="1"/>
    <col min="5920" max="5920" width="12.26953125" customWidth="1"/>
    <col min="5921" max="5921" width="13.08984375" customWidth="1"/>
    <col min="6145" max="6145" width="8.81640625" customWidth="1"/>
    <col min="6146" max="6146" width="71.54296875" customWidth="1"/>
    <col min="6147" max="6147" width="7.1796875" customWidth="1"/>
    <col min="6148" max="6148" width="8.26953125" customWidth="1"/>
    <col min="6149" max="6149" width="13.7265625" customWidth="1"/>
    <col min="6150" max="6150" width="11.1796875" customWidth="1"/>
    <col min="6151" max="6151" width="10.90625" customWidth="1"/>
    <col min="6152" max="6152" width="8.54296875" customWidth="1"/>
    <col min="6153" max="6155" width="8.81640625" customWidth="1"/>
    <col min="6156" max="6156" width="8.54296875" customWidth="1"/>
    <col min="6157" max="6157" width="10.1796875" customWidth="1"/>
    <col min="6158" max="6158" width="9.90625" customWidth="1"/>
    <col min="6159" max="6159" width="9.6328125" customWidth="1"/>
    <col min="6160" max="6160" width="10.1796875" customWidth="1"/>
    <col min="6161" max="6161" width="9.6328125" customWidth="1"/>
    <col min="6162" max="6162" width="8.81640625" customWidth="1"/>
    <col min="6163" max="6163" width="10.1796875" customWidth="1"/>
    <col min="6164" max="6164" width="11.26953125" customWidth="1"/>
    <col min="6165" max="6165" width="11" customWidth="1"/>
    <col min="6166" max="6166" width="15.54296875" customWidth="1"/>
    <col min="6172" max="6172" width="14.453125" customWidth="1"/>
    <col min="6173" max="6173" width="13.90625" customWidth="1"/>
    <col min="6174" max="6174" width="12.26953125" customWidth="1"/>
    <col min="6175" max="6175" width="12.81640625" customWidth="1"/>
    <col min="6176" max="6176" width="12.26953125" customWidth="1"/>
    <col min="6177" max="6177" width="13.08984375" customWidth="1"/>
    <col min="6401" max="6401" width="8.81640625" customWidth="1"/>
    <col min="6402" max="6402" width="71.54296875" customWidth="1"/>
    <col min="6403" max="6403" width="7.1796875" customWidth="1"/>
    <col min="6404" max="6404" width="8.26953125" customWidth="1"/>
    <col min="6405" max="6405" width="13.7265625" customWidth="1"/>
    <col min="6406" max="6406" width="11.1796875" customWidth="1"/>
    <col min="6407" max="6407" width="10.90625" customWidth="1"/>
    <col min="6408" max="6408" width="8.54296875" customWidth="1"/>
    <col min="6409" max="6411" width="8.81640625" customWidth="1"/>
    <col min="6412" max="6412" width="8.54296875" customWidth="1"/>
    <col min="6413" max="6413" width="10.1796875" customWidth="1"/>
    <col min="6414" max="6414" width="9.90625" customWidth="1"/>
    <col min="6415" max="6415" width="9.6328125" customWidth="1"/>
    <col min="6416" max="6416" width="10.1796875" customWidth="1"/>
    <col min="6417" max="6417" width="9.6328125" customWidth="1"/>
    <col min="6418" max="6418" width="8.81640625" customWidth="1"/>
    <col min="6419" max="6419" width="10.1796875" customWidth="1"/>
    <col min="6420" max="6420" width="11.26953125" customWidth="1"/>
    <col min="6421" max="6421" width="11" customWidth="1"/>
    <col min="6422" max="6422" width="15.54296875" customWidth="1"/>
    <col min="6428" max="6428" width="14.453125" customWidth="1"/>
    <col min="6429" max="6429" width="13.90625" customWidth="1"/>
    <col min="6430" max="6430" width="12.26953125" customWidth="1"/>
    <col min="6431" max="6431" width="12.81640625" customWidth="1"/>
    <col min="6432" max="6432" width="12.26953125" customWidth="1"/>
    <col min="6433" max="6433" width="13.08984375" customWidth="1"/>
    <col min="6657" max="6657" width="8.81640625" customWidth="1"/>
    <col min="6658" max="6658" width="71.54296875" customWidth="1"/>
    <col min="6659" max="6659" width="7.1796875" customWidth="1"/>
    <col min="6660" max="6660" width="8.26953125" customWidth="1"/>
    <col min="6661" max="6661" width="13.7265625" customWidth="1"/>
    <col min="6662" max="6662" width="11.1796875" customWidth="1"/>
    <col min="6663" max="6663" width="10.90625" customWidth="1"/>
    <col min="6664" max="6664" width="8.54296875" customWidth="1"/>
    <col min="6665" max="6667" width="8.81640625" customWidth="1"/>
    <col min="6668" max="6668" width="8.54296875" customWidth="1"/>
    <col min="6669" max="6669" width="10.1796875" customWidth="1"/>
    <col min="6670" max="6670" width="9.90625" customWidth="1"/>
    <col min="6671" max="6671" width="9.6328125" customWidth="1"/>
    <col min="6672" max="6672" width="10.1796875" customWidth="1"/>
    <col min="6673" max="6673" width="9.6328125" customWidth="1"/>
    <col min="6674" max="6674" width="8.81640625" customWidth="1"/>
    <col min="6675" max="6675" width="10.1796875" customWidth="1"/>
    <col min="6676" max="6676" width="11.26953125" customWidth="1"/>
    <col min="6677" max="6677" width="11" customWidth="1"/>
    <col min="6678" max="6678" width="15.54296875" customWidth="1"/>
    <col min="6684" max="6684" width="14.453125" customWidth="1"/>
    <col min="6685" max="6685" width="13.90625" customWidth="1"/>
    <col min="6686" max="6686" width="12.26953125" customWidth="1"/>
    <col min="6687" max="6687" width="12.81640625" customWidth="1"/>
    <col min="6688" max="6688" width="12.26953125" customWidth="1"/>
    <col min="6689" max="6689" width="13.08984375" customWidth="1"/>
    <col min="6913" max="6913" width="8.81640625" customWidth="1"/>
    <col min="6914" max="6914" width="71.54296875" customWidth="1"/>
    <col min="6915" max="6915" width="7.1796875" customWidth="1"/>
    <col min="6916" max="6916" width="8.26953125" customWidth="1"/>
    <col min="6917" max="6917" width="13.7265625" customWidth="1"/>
    <col min="6918" max="6918" width="11.1796875" customWidth="1"/>
    <col min="6919" max="6919" width="10.90625" customWidth="1"/>
    <col min="6920" max="6920" width="8.54296875" customWidth="1"/>
    <col min="6921" max="6923" width="8.81640625" customWidth="1"/>
    <col min="6924" max="6924" width="8.54296875" customWidth="1"/>
    <col min="6925" max="6925" width="10.1796875" customWidth="1"/>
    <col min="6926" max="6926" width="9.90625" customWidth="1"/>
    <col min="6927" max="6927" width="9.6328125" customWidth="1"/>
    <col min="6928" max="6928" width="10.1796875" customWidth="1"/>
    <col min="6929" max="6929" width="9.6328125" customWidth="1"/>
    <col min="6930" max="6930" width="8.81640625" customWidth="1"/>
    <col min="6931" max="6931" width="10.1796875" customWidth="1"/>
    <col min="6932" max="6932" width="11.26953125" customWidth="1"/>
    <col min="6933" max="6933" width="11" customWidth="1"/>
    <col min="6934" max="6934" width="15.54296875" customWidth="1"/>
    <col min="6940" max="6940" width="14.453125" customWidth="1"/>
    <col min="6941" max="6941" width="13.90625" customWidth="1"/>
    <col min="6942" max="6942" width="12.26953125" customWidth="1"/>
    <col min="6943" max="6943" width="12.81640625" customWidth="1"/>
    <col min="6944" max="6944" width="12.26953125" customWidth="1"/>
    <col min="6945" max="6945" width="13.08984375" customWidth="1"/>
    <col min="7169" max="7169" width="8.81640625" customWidth="1"/>
    <col min="7170" max="7170" width="71.54296875" customWidth="1"/>
    <col min="7171" max="7171" width="7.1796875" customWidth="1"/>
    <col min="7172" max="7172" width="8.26953125" customWidth="1"/>
    <col min="7173" max="7173" width="13.7265625" customWidth="1"/>
    <col min="7174" max="7174" width="11.1796875" customWidth="1"/>
    <col min="7175" max="7175" width="10.90625" customWidth="1"/>
    <col min="7176" max="7176" width="8.54296875" customWidth="1"/>
    <col min="7177" max="7179" width="8.81640625" customWidth="1"/>
    <col min="7180" max="7180" width="8.54296875" customWidth="1"/>
    <col min="7181" max="7181" width="10.1796875" customWidth="1"/>
    <col min="7182" max="7182" width="9.90625" customWidth="1"/>
    <col min="7183" max="7183" width="9.6328125" customWidth="1"/>
    <col min="7184" max="7184" width="10.1796875" customWidth="1"/>
    <col min="7185" max="7185" width="9.6328125" customWidth="1"/>
    <col min="7186" max="7186" width="8.81640625" customWidth="1"/>
    <col min="7187" max="7187" width="10.1796875" customWidth="1"/>
    <col min="7188" max="7188" width="11.26953125" customWidth="1"/>
    <col min="7189" max="7189" width="11" customWidth="1"/>
    <col min="7190" max="7190" width="15.54296875" customWidth="1"/>
    <col min="7196" max="7196" width="14.453125" customWidth="1"/>
    <col min="7197" max="7197" width="13.90625" customWidth="1"/>
    <col min="7198" max="7198" width="12.26953125" customWidth="1"/>
    <col min="7199" max="7199" width="12.81640625" customWidth="1"/>
    <col min="7200" max="7200" width="12.26953125" customWidth="1"/>
    <col min="7201" max="7201" width="13.08984375" customWidth="1"/>
    <col min="7425" max="7425" width="8.81640625" customWidth="1"/>
    <col min="7426" max="7426" width="71.54296875" customWidth="1"/>
    <col min="7427" max="7427" width="7.1796875" customWidth="1"/>
    <col min="7428" max="7428" width="8.26953125" customWidth="1"/>
    <col min="7429" max="7429" width="13.7265625" customWidth="1"/>
    <col min="7430" max="7430" width="11.1796875" customWidth="1"/>
    <col min="7431" max="7431" width="10.90625" customWidth="1"/>
    <col min="7432" max="7432" width="8.54296875" customWidth="1"/>
    <col min="7433" max="7435" width="8.81640625" customWidth="1"/>
    <col min="7436" max="7436" width="8.54296875" customWidth="1"/>
    <col min="7437" max="7437" width="10.1796875" customWidth="1"/>
    <col min="7438" max="7438" width="9.90625" customWidth="1"/>
    <col min="7439" max="7439" width="9.6328125" customWidth="1"/>
    <col min="7440" max="7440" width="10.1796875" customWidth="1"/>
    <col min="7441" max="7441" width="9.6328125" customWidth="1"/>
    <col min="7442" max="7442" width="8.81640625" customWidth="1"/>
    <col min="7443" max="7443" width="10.1796875" customWidth="1"/>
    <col min="7444" max="7444" width="11.26953125" customWidth="1"/>
    <col min="7445" max="7445" width="11" customWidth="1"/>
    <col min="7446" max="7446" width="15.54296875" customWidth="1"/>
    <col min="7452" max="7452" width="14.453125" customWidth="1"/>
    <col min="7453" max="7453" width="13.90625" customWidth="1"/>
    <col min="7454" max="7454" width="12.26953125" customWidth="1"/>
    <col min="7455" max="7455" width="12.81640625" customWidth="1"/>
    <col min="7456" max="7456" width="12.26953125" customWidth="1"/>
    <col min="7457" max="7457" width="13.08984375" customWidth="1"/>
    <col min="7681" max="7681" width="8.81640625" customWidth="1"/>
    <col min="7682" max="7682" width="71.54296875" customWidth="1"/>
    <col min="7683" max="7683" width="7.1796875" customWidth="1"/>
    <col min="7684" max="7684" width="8.26953125" customWidth="1"/>
    <col min="7685" max="7685" width="13.7265625" customWidth="1"/>
    <col min="7686" max="7686" width="11.1796875" customWidth="1"/>
    <col min="7687" max="7687" width="10.90625" customWidth="1"/>
    <col min="7688" max="7688" width="8.54296875" customWidth="1"/>
    <col min="7689" max="7691" width="8.81640625" customWidth="1"/>
    <col min="7692" max="7692" width="8.54296875" customWidth="1"/>
    <col min="7693" max="7693" width="10.1796875" customWidth="1"/>
    <col min="7694" max="7694" width="9.90625" customWidth="1"/>
    <col min="7695" max="7695" width="9.6328125" customWidth="1"/>
    <col min="7696" max="7696" width="10.1796875" customWidth="1"/>
    <col min="7697" max="7697" width="9.6328125" customWidth="1"/>
    <col min="7698" max="7698" width="8.81640625" customWidth="1"/>
    <col min="7699" max="7699" width="10.1796875" customWidth="1"/>
    <col min="7700" max="7700" width="11.26953125" customWidth="1"/>
    <col min="7701" max="7701" width="11" customWidth="1"/>
    <col min="7702" max="7702" width="15.54296875" customWidth="1"/>
    <col min="7708" max="7708" width="14.453125" customWidth="1"/>
    <col min="7709" max="7709" width="13.90625" customWidth="1"/>
    <col min="7710" max="7710" width="12.26953125" customWidth="1"/>
    <col min="7711" max="7711" width="12.81640625" customWidth="1"/>
    <col min="7712" max="7712" width="12.26953125" customWidth="1"/>
    <col min="7713" max="7713" width="13.08984375" customWidth="1"/>
    <col min="7937" max="7937" width="8.81640625" customWidth="1"/>
    <col min="7938" max="7938" width="71.54296875" customWidth="1"/>
    <col min="7939" max="7939" width="7.1796875" customWidth="1"/>
    <col min="7940" max="7940" width="8.26953125" customWidth="1"/>
    <col min="7941" max="7941" width="13.7265625" customWidth="1"/>
    <col min="7942" max="7942" width="11.1796875" customWidth="1"/>
    <col min="7943" max="7943" width="10.90625" customWidth="1"/>
    <col min="7944" max="7944" width="8.54296875" customWidth="1"/>
    <col min="7945" max="7947" width="8.81640625" customWidth="1"/>
    <col min="7948" max="7948" width="8.54296875" customWidth="1"/>
    <col min="7949" max="7949" width="10.1796875" customWidth="1"/>
    <col min="7950" max="7950" width="9.90625" customWidth="1"/>
    <col min="7951" max="7951" width="9.6328125" customWidth="1"/>
    <col min="7952" max="7952" width="10.1796875" customWidth="1"/>
    <col min="7953" max="7953" width="9.6328125" customWidth="1"/>
    <col min="7954" max="7954" width="8.81640625" customWidth="1"/>
    <col min="7955" max="7955" width="10.1796875" customWidth="1"/>
    <col min="7956" max="7956" width="11.26953125" customWidth="1"/>
    <col min="7957" max="7957" width="11" customWidth="1"/>
    <col min="7958" max="7958" width="15.54296875" customWidth="1"/>
    <col min="7964" max="7964" width="14.453125" customWidth="1"/>
    <col min="7965" max="7965" width="13.90625" customWidth="1"/>
    <col min="7966" max="7966" width="12.26953125" customWidth="1"/>
    <col min="7967" max="7967" width="12.81640625" customWidth="1"/>
    <col min="7968" max="7968" width="12.26953125" customWidth="1"/>
    <col min="7969" max="7969" width="13.08984375" customWidth="1"/>
    <col min="8193" max="8193" width="8.81640625" customWidth="1"/>
    <col min="8194" max="8194" width="71.54296875" customWidth="1"/>
    <col min="8195" max="8195" width="7.1796875" customWidth="1"/>
    <col min="8196" max="8196" width="8.26953125" customWidth="1"/>
    <col min="8197" max="8197" width="13.7265625" customWidth="1"/>
    <col min="8198" max="8198" width="11.1796875" customWidth="1"/>
    <col min="8199" max="8199" width="10.90625" customWidth="1"/>
    <col min="8200" max="8200" width="8.54296875" customWidth="1"/>
    <col min="8201" max="8203" width="8.81640625" customWidth="1"/>
    <col min="8204" max="8204" width="8.54296875" customWidth="1"/>
    <col min="8205" max="8205" width="10.1796875" customWidth="1"/>
    <col min="8206" max="8206" width="9.90625" customWidth="1"/>
    <col min="8207" max="8207" width="9.6328125" customWidth="1"/>
    <col min="8208" max="8208" width="10.1796875" customWidth="1"/>
    <col min="8209" max="8209" width="9.6328125" customWidth="1"/>
    <col min="8210" max="8210" width="8.81640625" customWidth="1"/>
    <col min="8211" max="8211" width="10.1796875" customWidth="1"/>
    <col min="8212" max="8212" width="11.26953125" customWidth="1"/>
    <col min="8213" max="8213" width="11" customWidth="1"/>
    <col min="8214" max="8214" width="15.54296875" customWidth="1"/>
    <col min="8220" max="8220" width="14.453125" customWidth="1"/>
    <col min="8221" max="8221" width="13.90625" customWidth="1"/>
    <col min="8222" max="8222" width="12.26953125" customWidth="1"/>
    <col min="8223" max="8223" width="12.81640625" customWidth="1"/>
    <col min="8224" max="8224" width="12.26953125" customWidth="1"/>
    <col min="8225" max="8225" width="13.08984375" customWidth="1"/>
    <col min="8449" max="8449" width="8.81640625" customWidth="1"/>
    <col min="8450" max="8450" width="71.54296875" customWidth="1"/>
    <col min="8451" max="8451" width="7.1796875" customWidth="1"/>
    <col min="8452" max="8452" width="8.26953125" customWidth="1"/>
    <col min="8453" max="8453" width="13.7265625" customWidth="1"/>
    <col min="8454" max="8454" width="11.1796875" customWidth="1"/>
    <col min="8455" max="8455" width="10.90625" customWidth="1"/>
    <col min="8456" max="8456" width="8.54296875" customWidth="1"/>
    <col min="8457" max="8459" width="8.81640625" customWidth="1"/>
    <col min="8460" max="8460" width="8.54296875" customWidth="1"/>
    <col min="8461" max="8461" width="10.1796875" customWidth="1"/>
    <col min="8462" max="8462" width="9.90625" customWidth="1"/>
    <col min="8463" max="8463" width="9.6328125" customWidth="1"/>
    <col min="8464" max="8464" width="10.1796875" customWidth="1"/>
    <col min="8465" max="8465" width="9.6328125" customWidth="1"/>
    <col min="8466" max="8466" width="8.81640625" customWidth="1"/>
    <col min="8467" max="8467" width="10.1796875" customWidth="1"/>
    <col min="8468" max="8468" width="11.26953125" customWidth="1"/>
    <col min="8469" max="8469" width="11" customWidth="1"/>
    <col min="8470" max="8470" width="15.54296875" customWidth="1"/>
    <col min="8476" max="8476" width="14.453125" customWidth="1"/>
    <col min="8477" max="8477" width="13.90625" customWidth="1"/>
    <col min="8478" max="8478" width="12.26953125" customWidth="1"/>
    <col min="8479" max="8479" width="12.81640625" customWidth="1"/>
    <col min="8480" max="8480" width="12.26953125" customWidth="1"/>
    <col min="8481" max="8481" width="13.08984375" customWidth="1"/>
    <col min="8705" max="8705" width="8.81640625" customWidth="1"/>
    <col min="8706" max="8706" width="71.54296875" customWidth="1"/>
    <col min="8707" max="8707" width="7.1796875" customWidth="1"/>
    <col min="8708" max="8708" width="8.26953125" customWidth="1"/>
    <col min="8709" max="8709" width="13.7265625" customWidth="1"/>
    <col min="8710" max="8710" width="11.1796875" customWidth="1"/>
    <col min="8711" max="8711" width="10.90625" customWidth="1"/>
    <col min="8712" max="8712" width="8.54296875" customWidth="1"/>
    <col min="8713" max="8715" width="8.81640625" customWidth="1"/>
    <col min="8716" max="8716" width="8.54296875" customWidth="1"/>
    <col min="8717" max="8717" width="10.1796875" customWidth="1"/>
    <col min="8718" max="8718" width="9.90625" customWidth="1"/>
    <col min="8719" max="8719" width="9.6328125" customWidth="1"/>
    <col min="8720" max="8720" width="10.1796875" customWidth="1"/>
    <col min="8721" max="8721" width="9.6328125" customWidth="1"/>
    <col min="8722" max="8722" width="8.81640625" customWidth="1"/>
    <col min="8723" max="8723" width="10.1796875" customWidth="1"/>
    <col min="8724" max="8724" width="11.26953125" customWidth="1"/>
    <col min="8725" max="8725" width="11" customWidth="1"/>
    <col min="8726" max="8726" width="15.54296875" customWidth="1"/>
    <col min="8732" max="8732" width="14.453125" customWidth="1"/>
    <col min="8733" max="8733" width="13.90625" customWidth="1"/>
    <col min="8734" max="8734" width="12.26953125" customWidth="1"/>
    <col min="8735" max="8735" width="12.81640625" customWidth="1"/>
    <col min="8736" max="8736" width="12.26953125" customWidth="1"/>
    <col min="8737" max="8737" width="13.08984375" customWidth="1"/>
    <col min="8961" max="8961" width="8.81640625" customWidth="1"/>
    <col min="8962" max="8962" width="71.54296875" customWidth="1"/>
    <col min="8963" max="8963" width="7.1796875" customWidth="1"/>
    <col min="8964" max="8964" width="8.26953125" customWidth="1"/>
    <col min="8965" max="8965" width="13.7265625" customWidth="1"/>
    <col min="8966" max="8966" width="11.1796875" customWidth="1"/>
    <col min="8967" max="8967" width="10.90625" customWidth="1"/>
    <col min="8968" max="8968" width="8.54296875" customWidth="1"/>
    <col min="8969" max="8971" width="8.81640625" customWidth="1"/>
    <col min="8972" max="8972" width="8.54296875" customWidth="1"/>
    <col min="8973" max="8973" width="10.1796875" customWidth="1"/>
    <col min="8974" max="8974" width="9.90625" customWidth="1"/>
    <col min="8975" max="8975" width="9.6328125" customWidth="1"/>
    <col min="8976" max="8976" width="10.1796875" customWidth="1"/>
    <col min="8977" max="8977" width="9.6328125" customWidth="1"/>
    <col min="8978" max="8978" width="8.81640625" customWidth="1"/>
    <col min="8979" max="8979" width="10.1796875" customWidth="1"/>
    <col min="8980" max="8980" width="11.26953125" customWidth="1"/>
    <col min="8981" max="8981" width="11" customWidth="1"/>
    <col min="8982" max="8982" width="15.54296875" customWidth="1"/>
    <col min="8988" max="8988" width="14.453125" customWidth="1"/>
    <col min="8989" max="8989" width="13.90625" customWidth="1"/>
    <col min="8990" max="8990" width="12.26953125" customWidth="1"/>
    <col min="8991" max="8991" width="12.81640625" customWidth="1"/>
    <col min="8992" max="8992" width="12.26953125" customWidth="1"/>
    <col min="8993" max="8993" width="13.08984375" customWidth="1"/>
    <col min="9217" max="9217" width="8.81640625" customWidth="1"/>
    <col min="9218" max="9218" width="71.54296875" customWidth="1"/>
    <col min="9219" max="9219" width="7.1796875" customWidth="1"/>
    <col min="9220" max="9220" width="8.26953125" customWidth="1"/>
    <col min="9221" max="9221" width="13.7265625" customWidth="1"/>
    <col min="9222" max="9222" width="11.1796875" customWidth="1"/>
    <col min="9223" max="9223" width="10.90625" customWidth="1"/>
    <col min="9224" max="9224" width="8.54296875" customWidth="1"/>
    <col min="9225" max="9227" width="8.81640625" customWidth="1"/>
    <col min="9228" max="9228" width="8.54296875" customWidth="1"/>
    <col min="9229" max="9229" width="10.1796875" customWidth="1"/>
    <col min="9230" max="9230" width="9.90625" customWidth="1"/>
    <col min="9231" max="9231" width="9.6328125" customWidth="1"/>
    <col min="9232" max="9232" width="10.1796875" customWidth="1"/>
    <col min="9233" max="9233" width="9.6328125" customWidth="1"/>
    <col min="9234" max="9234" width="8.81640625" customWidth="1"/>
    <col min="9235" max="9235" width="10.1796875" customWidth="1"/>
    <col min="9236" max="9236" width="11.26953125" customWidth="1"/>
    <col min="9237" max="9237" width="11" customWidth="1"/>
    <col min="9238" max="9238" width="15.54296875" customWidth="1"/>
    <col min="9244" max="9244" width="14.453125" customWidth="1"/>
    <col min="9245" max="9245" width="13.90625" customWidth="1"/>
    <col min="9246" max="9246" width="12.26953125" customWidth="1"/>
    <col min="9247" max="9247" width="12.81640625" customWidth="1"/>
    <col min="9248" max="9248" width="12.26953125" customWidth="1"/>
    <col min="9249" max="9249" width="13.08984375" customWidth="1"/>
    <col min="9473" max="9473" width="8.81640625" customWidth="1"/>
    <col min="9474" max="9474" width="71.54296875" customWidth="1"/>
    <col min="9475" max="9475" width="7.1796875" customWidth="1"/>
    <col min="9476" max="9476" width="8.26953125" customWidth="1"/>
    <col min="9477" max="9477" width="13.7265625" customWidth="1"/>
    <col min="9478" max="9478" width="11.1796875" customWidth="1"/>
    <col min="9479" max="9479" width="10.90625" customWidth="1"/>
    <col min="9480" max="9480" width="8.54296875" customWidth="1"/>
    <col min="9481" max="9483" width="8.81640625" customWidth="1"/>
    <col min="9484" max="9484" width="8.54296875" customWidth="1"/>
    <col min="9485" max="9485" width="10.1796875" customWidth="1"/>
    <col min="9486" max="9486" width="9.90625" customWidth="1"/>
    <col min="9487" max="9487" width="9.6328125" customWidth="1"/>
    <col min="9488" max="9488" width="10.1796875" customWidth="1"/>
    <col min="9489" max="9489" width="9.6328125" customWidth="1"/>
    <col min="9490" max="9490" width="8.81640625" customWidth="1"/>
    <col min="9491" max="9491" width="10.1796875" customWidth="1"/>
    <col min="9492" max="9492" width="11.26953125" customWidth="1"/>
    <col min="9493" max="9493" width="11" customWidth="1"/>
    <col min="9494" max="9494" width="15.54296875" customWidth="1"/>
    <col min="9500" max="9500" width="14.453125" customWidth="1"/>
    <col min="9501" max="9501" width="13.90625" customWidth="1"/>
    <col min="9502" max="9502" width="12.26953125" customWidth="1"/>
    <col min="9503" max="9503" width="12.81640625" customWidth="1"/>
    <col min="9504" max="9504" width="12.26953125" customWidth="1"/>
    <col min="9505" max="9505" width="13.08984375" customWidth="1"/>
    <col min="9729" max="9729" width="8.81640625" customWidth="1"/>
    <col min="9730" max="9730" width="71.54296875" customWidth="1"/>
    <col min="9731" max="9731" width="7.1796875" customWidth="1"/>
    <col min="9732" max="9732" width="8.26953125" customWidth="1"/>
    <col min="9733" max="9733" width="13.7265625" customWidth="1"/>
    <col min="9734" max="9734" width="11.1796875" customWidth="1"/>
    <col min="9735" max="9735" width="10.90625" customWidth="1"/>
    <col min="9736" max="9736" width="8.54296875" customWidth="1"/>
    <col min="9737" max="9739" width="8.81640625" customWidth="1"/>
    <col min="9740" max="9740" width="8.54296875" customWidth="1"/>
    <col min="9741" max="9741" width="10.1796875" customWidth="1"/>
    <col min="9742" max="9742" width="9.90625" customWidth="1"/>
    <col min="9743" max="9743" width="9.6328125" customWidth="1"/>
    <col min="9744" max="9744" width="10.1796875" customWidth="1"/>
    <col min="9745" max="9745" width="9.6328125" customWidth="1"/>
    <col min="9746" max="9746" width="8.81640625" customWidth="1"/>
    <col min="9747" max="9747" width="10.1796875" customWidth="1"/>
    <col min="9748" max="9748" width="11.26953125" customWidth="1"/>
    <col min="9749" max="9749" width="11" customWidth="1"/>
    <col min="9750" max="9750" width="15.54296875" customWidth="1"/>
    <col min="9756" max="9756" width="14.453125" customWidth="1"/>
    <col min="9757" max="9757" width="13.90625" customWidth="1"/>
    <col min="9758" max="9758" width="12.26953125" customWidth="1"/>
    <col min="9759" max="9759" width="12.81640625" customWidth="1"/>
    <col min="9760" max="9760" width="12.26953125" customWidth="1"/>
    <col min="9761" max="9761" width="13.08984375" customWidth="1"/>
    <col min="9985" max="9985" width="8.81640625" customWidth="1"/>
    <col min="9986" max="9986" width="71.54296875" customWidth="1"/>
    <col min="9987" max="9987" width="7.1796875" customWidth="1"/>
    <col min="9988" max="9988" width="8.26953125" customWidth="1"/>
    <col min="9989" max="9989" width="13.7265625" customWidth="1"/>
    <col min="9990" max="9990" width="11.1796875" customWidth="1"/>
    <col min="9991" max="9991" width="10.90625" customWidth="1"/>
    <col min="9992" max="9992" width="8.54296875" customWidth="1"/>
    <col min="9993" max="9995" width="8.81640625" customWidth="1"/>
    <col min="9996" max="9996" width="8.54296875" customWidth="1"/>
    <col min="9997" max="9997" width="10.1796875" customWidth="1"/>
    <col min="9998" max="9998" width="9.90625" customWidth="1"/>
    <col min="9999" max="9999" width="9.6328125" customWidth="1"/>
    <col min="10000" max="10000" width="10.1796875" customWidth="1"/>
    <col min="10001" max="10001" width="9.6328125" customWidth="1"/>
    <col min="10002" max="10002" width="8.81640625" customWidth="1"/>
    <col min="10003" max="10003" width="10.1796875" customWidth="1"/>
    <col min="10004" max="10004" width="11.26953125" customWidth="1"/>
    <col min="10005" max="10005" width="11" customWidth="1"/>
    <col min="10006" max="10006" width="15.54296875" customWidth="1"/>
    <col min="10012" max="10012" width="14.453125" customWidth="1"/>
    <col min="10013" max="10013" width="13.90625" customWidth="1"/>
    <col min="10014" max="10014" width="12.26953125" customWidth="1"/>
    <col min="10015" max="10015" width="12.81640625" customWidth="1"/>
    <col min="10016" max="10016" width="12.26953125" customWidth="1"/>
    <col min="10017" max="10017" width="13.08984375" customWidth="1"/>
    <col min="10241" max="10241" width="8.81640625" customWidth="1"/>
    <col min="10242" max="10242" width="71.54296875" customWidth="1"/>
    <col min="10243" max="10243" width="7.1796875" customWidth="1"/>
    <col min="10244" max="10244" width="8.26953125" customWidth="1"/>
    <col min="10245" max="10245" width="13.7265625" customWidth="1"/>
    <col min="10246" max="10246" width="11.1796875" customWidth="1"/>
    <col min="10247" max="10247" width="10.90625" customWidth="1"/>
    <col min="10248" max="10248" width="8.54296875" customWidth="1"/>
    <col min="10249" max="10251" width="8.81640625" customWidth="1"/>
    <col min="10252" max="10252" width="8.54296875" customWidth="1"/>
    <col min="10253" max="10253" width="10.1796875" customWidth="1"/>
    <col min="10254" max="10254" width="9.90625" customWidth="1"/>
    <col min="10255" max="10255" width="9.6328125" customWidth="1"/>
    <col min="10256" max="10256" width="10.1796875" customWidth="1"/>
    <col min="10257" max="10257" width="9.6328125" customWidth="1"/>
    <col min="10258" max="10258" width="8.81640625" customWidth="1"/>
    <col min="10259" max="10259" width="10.1796875" customWidth="1"/>
    <col min="10260" max="10260" width="11.26953125" customWidth="1"/>
    <col min="10261" max="10261" width="11" customWidth="1"/>
    <col min="10262" max="10262" width="15.54296875" customWidth="1"/>
    <col min="10268" max="10268" width="14.453125" customWidth="1"/>
    <col min="10269" max="10269" width="13.90625" customWidth="1"/>
    <col min="10270" max="10270" width="12.26953125" customWidth="1"/>
    <col min="10271" max="10271" width="12.81640625" customWidth="1"/>
    <col min="10272" max="10272" width="12.26953125" customWidth="1"/>
    <col min="10273" max="10273" width="13.08984375" customWidth="1"/>
    <col min="10497" max="10497" width="8.81640625" customWidth="1"/>
    <col min="10498" max="10498" width="71.54296875" customWidth="1"/>
    <col min="10499" max="10499" width="7.1796875" customWidth="1"/>
    <col min="10500" max="10500" width="8.26953125" customWidth="1"/>
    <col min="10501" max="10501" width="13.7265625" customWidth="1"/>
    <col min="10502" max="10502" width="11.1796875" customWidth="1"/>
    <col min="10503" max="10503" width="10.90625" customWidth="1"/>
    <col min="10504" max="10504" width="8.54296875" customWidth="1"/>
    <col min="10505" max="10507" width="8.81640625" customWidth="1"/>
    <col min="10508" max="10508" width="8.54296875" customWidth="1"/>
    <col min="10509" max="10509" width="10.1796875" customWidth="1"/>
    <col min="10510" max="10510" width="9.90625" customWidth="1"/>
    <col min="10511" max="10511" width="9.6328125" customWidth="1"/>
    <col min="10512" max="10512" width="10.1796875" customWidth="1"/>
    <col min="10513" max="10513" width="9.6328125" customWidth="1"/>
    <col min="10514" max="10514" width="8.81640625" customWidth="1"/>
    <col min="10515" max="10515" width="10.1796875" customWidth="1"/>
    <col min="10516" max="10516" width="11.26953125" customWidth="1"/>
    <col min="10517" max="10517" width="11" customWidth="1"/>
    <col min="10518" max="10518" width="15.54296875" customWidth="1"/>
    <col min="10524" max="10524" width="14.453125" customWidth="1"/>
    <col min="10525" max="10525" width="13.90625" customWidth="1"/>
    <col min="10526" max="10526" width="12.26953125" customWidth="1"/>
    <col min="10527" max="10527" width="12.81640625" customWidth="1"/>
    <col min="10528" max="10528" width="12.26953125" customWidth="1"/>
    <col min="10529" max="10529" width="13.08984375" customWidth="1"/>
    <col min="10753" max="10753" width="8.81640625" customWidth="1"/>
    <col min="10754" max="10754" width="71.54296875" customWidth="1"/>
    <col min="10755" max="10755" width="7.1796875" customWidth="1"/>
    <col min="10756" max="10756" width="8.26953125" customWidth="1"/>
    <col min="10757" max="10757" width="13.7265625" customWidth="1"/>
    <col min="10758" max="10758" width="11.1796875" customWidth="1"/>
    <col min="10759" max="10759" width="10.90625" customWidth="1"/>
    <col min="10760" max="10760" width="8.54296875" customWidth="1"/>
    <col min="10761" max="10763" width="8.81640625" customWidth="1"/>
    <col min="10764" max="10764" width="8.54296875" customWidth="1"/>
    <col min="10765" max="10765" width="10.1796875" customWidth="1"/>
    <col min="10766" max="10766" width="9.90625" customWidth="1"/>
    <col min="10767" max="10767" width="9.6328125" customWidth="1"/>
    <col min="10768" max="10768" width="10.1796875" customWidth="1"/>
    <col min="10769" max="10769" width="9.6328125" customWidth="1"/>
    <col min="10770" max="10770" width="8.81640625" customWidth="1"/>
    <col min="10771" max="10771" width="10.1796875" customWidth="1"/>
    <col min="10772" max="10772" width="11.26953125" customWidth="1"/>
    <col min="10773" max="10773" width="11" customWidth="1"/>
    <col min="10774" max="10774" width="15.54296875" customWidth="1"/>
    <col min="10780" max="10780" width="14.453125" customWidth="1"/>
    <col min="10781" max="10781" width="13.90625" customWidth="1"/>
    <col min="10782" max="10782" width="12.26953125" customWidth="1"/>
    <col min="10783" max="10783" width="12.81640625" customWidth="1"/>
    <col min="10784" max="10784" width="12.26953125" customWidth="1"/>
    <col min="10785" max="10785" width="13.08984375" customWidth="1"/>
    <col min="11009" max="11009" width="8.81640625" customWidth="1"/>
    <col min="11010" max="11010" width="71.54296875" customWidth="1"/>
    <col min="11011" max="11011" width="7.1796875" customWidth="1"/>
    <col min="11012" max="11012" width="8.26953125" customWidth="1"/>
    <col min="11013" max="11013" width="13.7265625" customWidth="1"/>
    <col min="11014" max="11014" width="11.1796875" customWidth="1"/>
    <col min="11015" max="11015" width="10.90625" customWidth="1"/>
    <col min="11016" max="11016" width="8.54296875" customWidth="1"/>
    <col min="11017" max="11019" width="8.81640625" customWidth="1"/>
    <col min="11020" max="11020" width="8.54296875" customWidth="1"/>
    <col min="11021" max="11021" width="10.1796875" customWidth="1"/>
    <col min="11022" max="11022" width="9.90625" customWidth="1"/>
    <col min="11023" max="11023" width="9.6328125" customWidth="1"/>
    <col min="11024" max="11024" width="10.1796875" customWidth="1"/>
    <col min="11025" max="11025" width="9.6328125" customWidth="1"/>
    <col min="11026" max="11026" width="8.81640625" customWidth="1"/>
    <col min="11027" max="11027" width="10.1796875" customWidth="1"/>
    <col min="11028" max="11028" width="11.26953125" customWidth="1"/>
    <col min="11029" max="11029" width="11" customWidth="1"/>
    <col min="11030" max="11030" width="15.54296875" customWidth="1"/>
    <col min="11036" max="11036" width="14.453125" customWidth="1"/>
    <col min="11037" max="11037" width="13.90625" customWidth="1"/>
    <col min="11038" max="11038" width="12.26953125" customWidth="1"/>
    <col min="11039" max="11039" width="12.81640625" customWidth="1"/>
    <col min="11040" max="11040" width="12.26953125" customWidth="1"/>
    <col min="11041" max="11041" width="13.08984375" customWidth="1"/>
    <col min="11265" max="11265" width="8.81640625" customWidth="1"/>
    <col min="11266" max="11266" width="71.54296875" customWidth="1"/>
    <col min="11267" max="11267" width="7.1796875" customWidth="1"/>
    <col min="11268" max="11268" width="8.26953125" customWidth="1"/>
    <col min="11269" max="11269" width="13.7265625" customWidth="1"/>
    <col min="11270" max="11270" width="11.1796875" customWidth="1"/>
    <col min="11271" max="11271" width="10.90625" customWidth="1"/>
    <col min="11272" max="11272" width="8.54296875" customWidth="1"/>
    <col min="11273" max="11275" width="8.81640625" customWidth="1"/>
    <col min="11276" max="11276" width="8.54296875" customWidth="1"/>
    <col min="11277" max="11277" width="10.1796875" customWidth="1"/>
    <col min="11278" max="11278" width="9.90625" customWidth="1"/>
    <col min="11279" max="11279" width="9.6328125" customWidth="1"/>
    <col min="11280" max="11280" width="10.1796875" customWidth="1"/>
    <col min="11281" max="11281" width="9.6328125" customWidth="1"/>
    <col min="11282" max="11282" width="8.81640625" customWidth="1"/>
    <col min="11283" max="11283" width="10.1796875" customWidth="1"/>
    <col min="11284" max="11284" width="11.26953125" customWidth="1"/>
    <col min="11285" max="11285" width="11" customWidth="1"/>
    <col min="11286" max="11286" width="15.54296875" customWidth="1"/>
    <col min="11292" max="11292" width="14.453125" customWidth="1"/>
    <col min="11293" max="11293" width="13.90625" customWidth="1"/>
    <col min="11294" max="11294" width="12.26953125" customWidth="1"/>
    <col min="11295" max="11295" width="12.81640625" customWidth="1"/>
    <col min="11296" max="11296" width="12.26953125" customWidth="1"/>
    <col min="11297" max="11297" width="13.08984375" customWidth="1"/>
    <col min="11521" max="11521" width="8.81640625" customWidth="1"/>
    <col min="11522" max="11522" width="71.54296875" customWidth="1"/>
    <col min="11523" max="11523" width="7.1796875" customWidth="1"/>
    <col min="11524" max="11524" width="8.26953125" customWidth="1"/>
    <col min="11525" max="11525" width="13.7265625" customWidth="1"/>
    <col min="11526" max="11526" width="11.1796875" customWidth="1"/>
    <col min="11527" max="11527" width="10.90625" customWidth="1"/>
    <col min="11528" max="11528" width="8.54296875" customWidth="1"/>
    <col min="11529" max="11531" width="8.81640625" customWidth="1"/>
    <col min="11532" max="11532" width="8.54296875" customWidth="1"/>
    <col min="11533" max="11533" width="10.1796875" customWidth="1"/>
    <col min="11534" max="11534" width="9.90625" customWidth="1"/>
    <col min="11535" max="11535" width="9.6328125" customWidth="1"/>
    <col min="11536" max="11536" width="10.1796875" customWidth="1"/>
    <col min="11537" max="11537" width="9.6328125" customWidth="1"/>
    <col min="11538" max="11538" width="8.81640625" customWidth="1"/>
    <col min="11539" max="11539" width="10.1796875" customWidth="1"/>
    <col min="11540" max="11540" width="11.26953125" customWidth="1"/>
    <col min="11541" max="11541" width="11" customWidth="1"/>
    <col min="11542" max="11542" width="15.54296875" customWidth="1"/>
    <col min="11548" max="11548" width="14.453125" customWidth="1"/>
    <col min="11549" max="11549" width="13.90625" customWidth="1"/>
    <col min="11550" max="11550" width="12.26953125" customWidth="1"/>
    <col min="11551" max="11551" width="12.81640625" customWidth="1"/>
    <col min="11552" max="11552" width="12.26953125" customWidth="1"/>
    <col min="11553" max="11553" width="13.08984375" customWidth="1"/>
    <col min="11777" max="11777" width="8.81640625" customWidth="1"/>
    <col min="11778" max="11778" width="71.54296875" customWidth="1"/>
    <col min="11779" max="11779" width="7.1796875" customWidth="1"/>
    <col min="11780" max="11780" width="8.26953125" customWidth="1"/>
    <col min="11781" max="11781" width="13.7265625" customWidth="1"/>
    <col min="11782" max="11782" width="11.1796875" customWidth="1"/>
    <col min="11783" max="11783" width="10.90625" customWidth="1"/>
    <col min="11784" max="11784" width="8.54296875" customWidth="1"/>
    <col min="11785" max="11787" width="8.81640625" customWidth="1"/>
    <col min="11788" max="11788" width="8.54296875" customWidth="1"/>
    <col min="11789" max="11789" width="10.1796875" customWidth="1"/>
    <col min="11790" max="11790" width="9.90625" customWidth="1"/>
    <col min="11791" max="11791" width="9.6328125" customWidth="1"/>
    <col min="11792" max="11792" width="10.1796875" customWidth="1"/>
    <col min="11793" max="11793" width="9.6328125" customWidth="1"/>
    <col min="11794" max="11794" width="8.81640625" customWidth="1"/>
    <col min="11795" max="11795" width="10.1796875" customWidth="1"/>
    <col min="11796" max="11796" width="11.26953125" customWidth="1"/>
    <col min="11797" max="11797" width="11" customWidth="1"/>
    <col min="11798" max="11798" width="15.54296875" customWidth="1"/>
    <col min="11804" max="11804" width="14.453125" customWidth="1"/>
    <col min="11805" max="11805" width="13.90625" customWidth="1"/>
    <col min="11806" max="11806" width="12.26953125" customWidth="1"/>
    <col min="11807" max="11807" width="12.81640625" customWidth="1"/>
    <col min="11808" max="11808" width="12.26953125" customWidth="1"/>
    <col min="11809" max="11809" width="13.08984375" customWidth="1"/>
    <col min="12033" max="12033" width="8.81640625" customWidth="1"/>
    <col min="12034" max="12034" width="71.54296875" customWidth="1"/>
    <col min="12035" max="12035" width="7.1796875" customWidth="1"/>
    <col min="12036" max="12036" width="8.26953125" customWidth="1"/>
    <col min="12037" max="12037" width="13.7265625" customWidth="1"/>
    <col min="12038" max="12038" width="11.1796875" customWidth="1"/>
    <col min="12039" max="12039" width="10.90625" customWidth="1"/>
    <col min="12040" max="12040" width="8.54296875" customWidth="1"/>
    <col min="12041" max="12043" width="8.81640625" customWidth="1"/>
    <col min="12044" max="12044" width="8.54296875" customWidth="1"/>
    <col min="12045" max="12045" width="10.1796875" customWidth="1"/>
    <col min="12046" max="12046" width="9.90625" customWidth="1"/>
    <col min="12047" max="12047" width="9.6328125" customWidth="1"/>
    <col min="12048" max="12048" width="10.1796875" customWidth="1"/>
    <col min="12049" max="12049" width="9.6328125" customWidth="1"/>
    <col min="12050" max="12050" width="8.81640625" customWidth="1"/>
    <col min="12051" max="12051" width="10.1796875" customWidth="1"/>
    <col min="12052" max="12052" width="11.26953125" customWidth="1"/>
    <col min="12053" max="12053" width="11" customWidth="1"/>
    <col min="12054" max="12054" width="15.54296875" customWidth="1"/>
    <col min="12060" max="12060" width="14.453125" customWidth="1"/>
    <col min="12061" max="12061" width="13.90625" customWidth="1"/>
    <col min="12062" max="12062" width="12.26953125" customWidth="1"/>
    <col min="12063" max="12063" width="12.81640625" customWidth="1"/>
    <col min="12064" max="12064" width="12.26953125" customWidth="1"/>
    <col min="12065" max="12065" width="13.08984375" customWidth="1"/>
    <col min="12289" max="12289" width="8.81640625" customWidth="1"/>
    <col min="12290" max="12290" width="71.54296875" customWidth="1"/>
    <col min="12291" max="12291" width="7.1796875" customWidth="1"/>
    <col min="12292" max="12292" width="8.26953125" customWidth="1"/>
    <col min="12293" max="12293" width="13.7265625" customWidth="1"/>
    <col min="12294" max="12294" width="11.1796875" customWidth="1"/>
    <col min="12295" max="12295" width="10.90625" customWidth="1"/>
    <col min="12296" max="12296" width="8.54296875" customWidth="1"/>
    <col min="12297" max="12299" width="8.81640625" customWidth="1"/>
    <col min="12300" max="12300" width="8.54296875" customWidth="1"/>
    <col min="12301" max="12301" width="10.1796875" customWidth="1"/>
    <col min="12302" max="12302" width="9.90625" customWidth="1"/>
    <col min="12303" max="12303" width="9.6328125" customWidth="1"/>
    <col min="12304" max="12304" width="10.1796875" customWidth="1"/>
    <col min="12305" max="12305" width="9.6328125" customWidth="1"/>
    <col min="12306" max="12306" width="8.81640625" customWidth="1"/>
    <col min="12307" max="12307" width="10.1796875" customWidth="1"/>
    <col min="12308" max="12308" width="11.26953125" customWidth="1"/>
    <col min="12309" max="12309" width="11" customWidth="1"/>
    <col min="12310" max="12310" width="15.54296875" customWidth="1"/>
    <col min="12316" max="12316" width="14.453125" customWidth="1"/>
    <col min="12317" max="12317" width="13.90625" customWidth="1"/>
    <col min="12318" max="12318" width="12.26953125" customWidth="1"/>
    <col min="12319" max="12319" width="12.81640625" customWidth="1"/>
    <col min="12320" max="12320" width="12.26953125" customWidth="1"/>
    <col min="12321" max="12321" width="13.08984375" customWidth="1"/>
    <col min="12545" max="12545" width="8.81640625" customWidth="1"/>
    <col min="12546" max="12546" width="71.54296875" customWidth="1"/>
    <col min="12547" max="12547" width="7.1796875" customWidth="1"/>
    <col min="12548" max="12548" width="8.26953125" customWidth="1"/>
    <col min="12549" max="12549" width="13.7265625" customWidth="1"/>
    <col min="12550" max="12550" width="11.1796875" customWidth="1"/>
    <col min="12551" max="12551" width="10.90625" customWidth="1"/>
    <col min="12552" max="12552" width="8.54296875" customWidth="1"/>
    <col min="12553" max="12555" width="8.81640625" customWidth="1"/>
    <col min="12556" max="12556" width="8.54296875" customWidth="1"/>
    <col min="12557" max="12557" width="10.1796875" customWidth="1"/>
    <col min="12558" max="12558" width="9.90625" customWidth="1"/>
    <col min="12559" max="12559" width="9.6328125" customWidth="1"/>
    <col min="12560" max="12560" width="10.1796875" customWidth="1"/>
    <col min="12561" max="12561" width="9.6328125" customWidth="1"/>
    <col min="12562" max="12562" width="8.81640625" customWidth="1"/>
    <col min="12563" max="12563" width="10.1796875" customWidth="1"/>
    <col min="12564" max="12564" width="11.26953125" customWidth="1"/>
    <col min="12565" max="12565" width="11" customWidth="1"/>
    <col min="12566" max="12566" width="15.54296875" customWidth="1"/>
    <col min="12572" max="12572" width="14.453125" customWidth="1"/>
    <col min="12573" max="12573" width="13.90625" customWidth="1"/>
    <col min="12574" max="12574" width="12.26953125" customWidth="1"/>
    <col min="12575" max="12575" width="12.81640625" customWidth="1"/>
    <col min="12576" max="12576" width="12.26953125" customWidth="1"/>
    <col min="12577" max="12577" width="13.08984375" customWidth="1"/>
    <col min="12801" max="12801" width="8.81640625" customWidth="1"/>
    <col min="12802" max="12802" width="71.54296875" customWidth="1"/>
    <col min="12803" max="12803" width="7.1796875" customWidth="1"/>
    <col min="12804" max="12804" width="8.26953125" customWidth="1"/>
    <col min="12805" max="12805" width="13.7265625" customWidth="1"/>
    <col min="12806" max="12806" width="11.1796875" customWidth="1"/>
    <col min="12807" max="12807" width="10.90625" customWidth="1"/>
    <col min="12808" max="12808" width="8.54296875" customWidth="1"/>
    <col min="12809" max="12811" width="8.81640625" customWidth="1"/>
    <col min="12812" max="12812" width="8.54296875" customWidth="1"/>
    <col min="12813" max="12813" width="10.1796875" customWidth="1"/>
    <col min="12814" max="12814" width="9.90625" customWidth="1"/>
    <col min="12815" max="12815" width="9.6328125" customWidth="1"/>
    <col min="12816" max="12816" width="10.1796875" customWidth="1"/>
    <col min="12817" max="12817" width="9.6328125" customWidth="1"/>
    <col min="12818" max="12818" width="8.81640625" customWidth="1"/>
    <col min="12819" max="12819" width="10.1796875" customWidth="1"/>
    <col min="12820" max="12820" width="11.26953125" customWidth="1"/>
    <col min="12821" max="12821" width="11" customWidth="1"/>
    <col min="12822" max="12822" width="15.54296875" customWidth="1"/>
    <col min="12828" max="12828" width="14.453125" customWidth="1"/>
    <col min="12829" max="12829" width="13.90625" customWidth="1"/>
    <col min="12830" max="12830" width="12.26953125" customWidth="1"/>
    <col min="12831" max="12831" width="12.81640625" customWidth="1"/>
    <col min="12832" max="12832" width="12.26953125" customWidth="1"/>
    <col min="12833" max="12833" width="13.08984375" customWidth="1"/>
    <col min="13057" max="13057" width="8.81640625" customWidth="1"/>
    <col min="13058" max="13058" width="71.54296875" customWidth="1"/>
    <col min="13059" max="13059" width="7.1796875" customWidth="1"/>
    <col min="13060" max="13060" width="8.26953125" customWidth="1"/>
    <col min="13061" max="13061" width="13.7265625" customWidth="1"/>
    <col min="13062" max="13062" width="11.1796875" customWidth="1"/>
    <col min="13063" max="13063" width="10.90625" customWidth="1"/>
    <col min="13064" max="13064" width="8.54296875" customWidth="1"/>
    <col min="13065" max="13067" width="8.81640625" customWidth="1"/>
    <col min="13068" max="13068" width="8.54296875" customWidth="1"/>
    <col min="13069" max="13069" width="10.1796875" customWidth="1"/>
    <col min="13070" max="13070" width="9.90625" customWidth="1"/>
    <col min="13071" max="13071" width="9.6328125" customWidth="1"/>
    <col min="13072" max="13072" width="10.1796875" customWidth="1"/>
    <col min="13073" max="13073" width="9.6328125" customWidth="1"/>
    <col min="13074" max="13074" width="8.81640625" customWidth="1"/>
    <col min="13075" max="13075" width="10.1796875" customWidth="1"/>
    <col min="13076" max="13076" width="11.26953125" customWidth="1"/>
    <col min="13077" max="13077" width="11" customWidth="1"/>
    <col min="13078" max="13078" width="15.54296875" customWidth="1"/>
    <col min="13084" max="13084" width="14.453125" customWidth="1"/>
    <col min="13085" max="13085" width="13.90625" customWidth="1"/>
    <col min="13086" max="13086" width="12.26953125" customWidth="1"/>
    <col min="13087" max="13087" width="12.81640625" customWidth="1"/>
    <col min="13088" max="13088" width="12.26953125" customWidth="1"/>
    <col min="13089" max="13089" width="13.08984375" customWidth="1"/>
    <col min="13313" max="13313" width="8.81640625" customWidth="1"/>
    <col min="13314" max="13314" width="71.54296875" customWidth="1"/>
    <col min="13315" max="13315" width="7.1796875" customWidth="1"/>
    <col min="13316" max="13316" width="8.26953125" customWidth="1"/>
    <col min="13317" max="13317" width="13.7265625" customWidth="1"/>
    <col min="13318" max="13318" width="11.1796875" customWidth="1"/>
    <col min="13319" max="13319" width="10.90625" customWidth="1"/>
    <col min="13320" max="13320" width="8.54296875" customWidth="1"/>
    <col min="13321" max="13323" width="8.81640625" customWidth="1"/>
    <col min="13324" max="13324" width="8.54296875" customWidth="1"/>
    <col min="13325" max="13325" width="10.1796875" customWidth="1"/>
    <col min="13326" max="13326" width="9.90625" customWidth="1"/>
    <col min="13327" max="13327" width="9.6328125" customWidth="1"/>
    <col min="13328" max="13328" width="10.1796875" customWidth="1"/>
    <col min="13329" max="13329" width="9.6328125" customWidth="1"/>
    <col min="13330" max="13330" width="8.81640625" customWidth="1"/>
    <col min="13331" max="13331" width="10.1796875" customWidth="1"/>
    <col min="13332" max="13332" width="11.26953125" customWidth="1"/>
    <col min="13333" max="13333" width="11" customWidth="1"/>
    <col min="13334" max="13334" width="15.54296875" customWidth="1"/>
    <col min="13340" max="13340" width="14.453125" customWidth="1"/>
    <col min="13341" max="13341" width="13.90625" customWidth="1"/>
    <col min="13342" max="13342" width="12.26953125" customWidth="1"/>
    <col min="13343" max="13343" width="12.81640625" customWidth="1"/>
    <col min="13344" max="13344" width="12.26953125" customWidth="1"/>
    <col min="13345" max="13345" width="13.08984375" customWidth="1"/>
    <col min="13569" max="13569" width="8.81640625" customWidth="1"/>
    <col min="13570" max="13570" width="71.54296875" customWidth="1"/>
    <col min="13571" max="13571" width="7.1796875" customWidth="1"/>
    <col min="13572" max="13572" width="8.26953125" customWidth="1"/>
    <col min="13573" max="13573" width="13.7265625" customWidth="1"/>
    <col min="13574" max="13574" width="11.1796875" customWidth="1"/>
    <col min="13575" max="13575" width="10.90625" customWidth="1"/>
    <col min="13576" max="13576" width="8.54296875" customWidth="1"/>
    <col min="13577" max="13579" width="8.81640625" customWidth="1"/>
    <col min="13580" max="13580" width="8.54296875" customWidth="1"/>
    <col min="13581" max="13581" width="10.1796875" customWidth="1"/>
    <col min="13582" max="13582" width="9.90625" customWidth="1"/>
    <col min="13583" max="13583" width="9.6328125" customWidth="1"/>
    <col min="13584" max="13584" width="10.1796875" customWidth="1"/>
    <col min="13585" max="13585" width="9.6328125" customWidth="1"/>
    <col min="13586" max="13586" width="8.81640625" customWidth="1"/>
    <col min="13587" max="13587" width="10.1796875" customWidth="1"/>
    <col min="13588" max="13588" width="11.26953125" customWidth="1"/>
    <col min="13589" max="13589" width="11" customWidth="1"/>
    <col min="13590" max="13590" width="15.54296875" customWidth="1"/>
    <col min="13596" max="13596" width="14.453125" customWidth="1"/>
    <col min="13597" max="13597" width="13.90625" customWidth="1"/>
    <col min="13598" max="13598" width="12.26953125" customWidth="1"/>
    <col min="13599" max="13599" width="12.81640625" customWidth="1"/>
    <col min="13600" max="13600" width="12.26953125" customWidth="1"/>
    <col min="13601" max="13601" width="13.08984375" customWidth="1"/>
    <col min="13825" max="13825" width="8.81640625" customWidth="1"/>
    <col min="13826" max="13826" width="71.54296875" customWidth="1"/>
    <col min="13827" max="13827" width="7.1796875" customWidth="1"/>
    <col min="13828" max="13828" width="8.26953125" customWidth="1"/>
    <col min="13829" max="13829" width="13.7265625" customWidth="1"/>
    <col min="13830" max="13830" width="11.1796875" customWidth="1"/>
    <col min="13831" max="13831" width="10.90625" customWidth="1"/>
    <col min="13832" max="13832" width="8.54296875" customWidth="1"/>
    <col min="13833" max="13835" width="8.81640625" customWidth="1"/>
    <col min="13836" max="13836" width="8.54296875" customWidth="1"/>
    <col min="13837" max="13837" width="10.1796875" customWidth="1"/>
    <col min="13838" max="13838" width="9.90625" customWidth="1"/>
    <col min="13839" max="13839" width="9.6328125" customWidth="1"/>
    <col min="13840" max="13840" width="10.1796875" customWidth="1"/>
    <col min="13841" max="13841" width="9.6328125" customWidth="1"/>
    <col min="13842" max="13842" width="8.81640625" customWidth="1"/>
    <col min="13843" max="13843" width="10.1796875" customWidth="1"/>
    <col min="13844" max="13844" width="11.26953125" customWidth="1"/>
    <col min="13845" max="13845" width="11" customWidth="1"/>
    <col min="13846" max="13846" width="15.54296875" customWidth="1"/>
    <col min="13852" max="13852" width="14.453125" customWidth="1"/>
    <col min="13853" max="13853" width="13.90625" customWidth="1"/>
    <col min="13854" max="13854" width="12.26953125" customWidth="1"/>
    <col min="13855" max="13855" width="12.81640625" customWidth="1"/>
    <col min="13856" max="13856" width="12.26953125" customWidth="1"/>
    <col min="13857" max="13857" width="13.08984375" customWidth="1"/>
    <col min="14081" max="14081" width="8.81640625" customWidth="1"/>
    <col min="14082" max="14082" width="71.54296875" customWidth="1"/>
    <col min="14083" max="14083" width="7.1796875" customWidth="1"/>
    <col min="14084" max="14084" width="8.26953125" customWidth="1"/>
    <col min="14085" max="14085" width="13.7265625" customWidth="1"/>
    <col min="14086" max="14086" width="11.1796875" customWidth="1"/>
    <col min="14087" max="14087" width="10.90625" customWidth="1"/>
    <col min="14088" max="14088" width="8.54296875" customWidth="1"/>
    <col min="14089" max="14091" width="8.81640625" customWidth="1"/>
    <col min="14092" max="14092" width="8.54296875" customWidth="1"/>
    <col min="14093" max="14093" width="10.1796875" customWidth="1"/>
    <col min="14094" max="14094" width="9.90625" customWidth="1"/>
    <col min="14095" max="14095" width="9.6328125" customWidth="1"/>
    <col min="14096" max="14096" width="10.1796875" customWidth="1"/>
    <col min="14097" max="14097" width="9.6328125" customWidth="1"/>
    <col min="14098" max="14098" width="8.81640625" customWidth="1"/>
    <col min="14099" max="14099" width="10.1796875" customWidth="1"/>
    <col min="14100" max="14100" width="11.26953125" customWidth="1"/>
    <col min="14101" max="14101" width="11" customWidth="1"/>
    <col min="14102" max="14102" width="15.54296875" customWidth="1"/>
    <col min="14108" max="14108" width="14.453125" customWidth="1"/>
    <col min="14109" max="14109" width="13.90625" customWidth="1"/>
    <col min="14110" max="14110" width="12.26953125" customWidth="1"/>
    <col min="14111" max="14111" width="12.81640625" customWidth="1"/>
    <col min="14112" max="14112" width="12.26953125" customWidth="1"/>
    <col min="14113" max="14113" width="13.08984375" customWidth="1"/>
    <col min="14337" max="14337" width="8.81640625" customWidth="1"/>
    <col min="14338" max="14338" width="71.54296875" customWidth="1"/>
    <col min="14339" max="14339" width="7.1796875" customWidth="1"/>
    <col min="14340" max="14340" width="8.26953125" customWidth="1"/>
    <col min="14341" max="14341" width="13.7265625" customWidth="1"/>
    <col min="14342" max="14342" width="11.1796875" customWidth="1"/>
    <col min="14343" max="14343" width="10.90625" customWidth="1"/>
    <col min="14344" max="14344" width="8.54296875" customWidth="1"/>
    <col min="14345" max="14347" width="8.81640625" customWidth="1"/>
    <col min="14348" max="14348" width="8.54296875" customWidth="1"/>
    <col min="14349" max="14349" width="10.1796875" customWidth="1"/>
    <col min="14350" max="14350" width="9.90625" customWidth="1"/>
    <col min="14351" max="14351" width="9.6328125" customWidth="1"/>
    <col min="14352" max="14352" width="10.1796875" customWidth="1"/>
    <col min="14353" max="14353" width="9.6328125" customWidth="1"/>
    <col min="14354" max="14354" width="8.81640625" customWidth="1"/>
    <col min="14355" max="14355" width="10.1796875" customWidth="1"/>
    <col min="14356" max="14356" width="11.26953125" customWidth="1"/>
    <col min="14357" max="14357" width="11" customWidth="1"/>
    <col min="14358" max="14358" width="15.54296875" customWidth="1"/>
    <col min="14364" max="14364" width="14.453125" customWidth="1"/>
    <col min="14365" max="14365" width="13.90625" customWidth="1"/>
    <col min="14366" max="14366" width="12.26953125" customWidth="1"/>
    <col min="14367" max="14367" width="12.81640625" customWidth="1"/>
    <col min="14368" max="14368" width="12.26953125" customWidth="1"/>
    <col min="14369" max="14369" width="13.08984375" customWidth="1"/>
    <col min="14593" max="14593" width="8.81640625" customWidth="1"/>
    <col min="14594" max="14594" width="71.54296875" customWidth="1"/>
    <col min="14595" max="14595" width="7.1796875" customWidth="1"/>
    <col min="14596" max="14596" width="8.26953125" customWidth="1"/>
    <col min="14597" max="14597" width="13.7265625" customWidth="1"/>
    <col min="14598" max="14598" width="11.1796875" customWidth="1"/>
    <col min="14599" max="14599" width="10.90625" customWidth="1"/>
    <col min="14600" max="14600" width="8.54296875" customWidth="1"/>
    <col min="14601" max="14603" width="8.81640625" customWidth="1"/>
    <col min="14604" max="14604" width="8.54296875" customWidth="1"/>
    <col min="14605" max="14605" width="10.1796875" customWidth="1"/>
    <col min="14606" max="14606" width="9.90625" customWidth="1"/>
    <col min="14607" max="14607" width="9.6328125" customWidth="1"/>
    <col min="14608" max="14608" width="10.1796875" customWidth="1"/>
    <col min="14609" max="14609" width="9.6328125" customWidth="1"/>
    <col min="14610" max="14610" width="8.81640625" customWidth="1"/>
    <col min="14611" max="14611" width="10.1796875" customWidth="1"/>
    <col min="14612" max="14612" width="11.26953125" customWidth="1"/>
    <col min="14613" max="14613" width="11" customWidth="1"/>
    <col min="14614" max="14614" width="15.54296875" customWidth="1"/>
    <col min="14620" max="14620" width="14.453125" customWidth="1"/>
    <col min="14621" max="14621" width="13.90625" customWidth="1"/>
    <col min="14622" max="14622" width="12.26953125" customWidth="1"/>
    <col min="14623" max="14623" width="12.81640625" customWidth="1"/>
    <col min="14624" max="14624" width="12.26953125" customWidth="1"/>
    <col min="14625" max="14625" width="13.08984375" customWidth="1"/>
    <col min="14849" max="14849" width="8.81640625" customWidth="1"/>
    <col min="14850" max="14850" width="71.54296875" customWidth="1"/>
    <col min="14851" max="14851" width="7.1796875" customWidth="1"/>
    <col min="14852" max="14852" width="8.26953125" customWidth="1"/>
    <col min="14853" max="14853" width="13.7265625" customWidth="1"/>
    <col min="14854" max="14854" width="11.1796875" customWidth="1"/>
    <col min="14855" max="14855" width="10.90625" customWidth="1"/>
    <col min="14856" max="14856" width="8.54296875" customWidth="1"/>
    <col min="14857" max="14859" width="8.81640625" customWidth="1"/>
    <col min="14860" max="14860" width="8.54296875" customWidth="1"/>
    <col min="14861" max="14861" width="10.1796875" customWidth="1"/>
    <col min="14862" max="14862" width="9.90625" customWidth="1"/>
    <col min="14863" max="14863" width="9.6328125" customWidth="1"/>
    <col min="14864" max="14864" width="10.1796875" customWidth="1"/>
    <col min="14865" max="14865" width="9.6328125" customWidth="1"/>
    <col min="14866" max="14866" width="8.81640625" customWidth="1"/>
    <col min="14867" max="14867" width="10.1796875" customWidth="1"/>
    <col min="14868" max="14868" width="11.26953125" customWidth="1"/>
    <col min="14869" max="14869" width="11" customWidth="1"/>
    <col min="14870" max="14870" width="15.54296875" customWidth="1"/>
    <col min="14876" max="14876" width="14.453125" customWidth="1"/>
    <col min="14877" max="14877" width="13.90625" customWidth="1"/>
    <col min="14878" max="14878" width="12.26953125" customWidth="1"/>
    <col min="14879" max="14879" width="12.81640625" customWidth="1"/>
    <col min="14880" max="14880" width="12.26953125" customWidth="1"/>
    <col min="14881" max="14881" width="13.08984375" customWidth="1"/>
    <col min="15105" max="15105" width="8.81640625" customWidth="1"/>
    <col min="15106" max="15106" width="71.54296875" customWidth="1"/>
    <col min="15107" max="15107" width="7.1796875" customWidth="1"/>
    <col min="15108" max="15108" width="8.26953125" customWidth="1"/>
    <col min="15109" max="15109" width="13.7265625" customWidth="1"/>
    <col min="15110" max="15110" width="11.1796875" customWidth="1"/>
    <col min="15111" max="15111" width="10.90625" customWidth="1"/>
    <col min="15112" max="15112" width="8.54296875" customWidth="1"/>
    <col min="15113" max="15115" width="8.81640625" customWidth="1"/>
    <col min="15116" max="15116" width="8.54296875" customWidth="1"/>
    <col min="15117" max="15117" width="10.1796875" customWidth="1"/>
    <col min="15118" max="15118" width="9.90625" customWidth="1"/>
    <col min="15119" max="15119" width="9.6328125" customWidth="1"/>
    <col min="15120" max="15120" width="10.1796875" customWidth="1"/>
    <col min="15121" max="15121" width="9.6328125" customWidth="1"/>
    <col min="15122" max="15122" width="8.81640625" customWidth="1"/>
    <col min="15123" max="15123" width="10.1796875" customWidth="1"/>
    <col min="15124" max="15124" width="11.26953125" customWidth="1"/>
    <col min="15125" max="15125" width="11" customWidth="1"/>
    <col min="15126" max="15126" width="15.54296875" customWidth="1"/>
    <col min="15132" max="15132" width="14.453125" customWidth="1"/>
    <col min="15133" max="15133" width="13.90625" customWidth="1"/>
    <col min="15134" max="15134" width="12.26953125" customWidth="1"/>
    <col min="15135" max="15135" width="12.81640625" customWidth="1"/>
    <col min="15136" max="15136" width="12.26953125" customWidth="1"/>
    <col min="15137" max="15137" width="13.08984375" customWidth="1"/>
    <col min="15361" max="15361" width="8.81640625" customWidth="1"/>
    <col min="15362" max="15362" width="71.54296875" customWidth="1"/>
    <col min="15363" max="15363" width="7.1796875" customWidth="1"/>
    <col min="15364" max="15364" width="8.26953125" customWidth="1"/>
    <col min="15365" max="15365" width="13.7265625" customWidth="1"/>
    <col min="15366" max="15366" width="11.1796875" customWidth="1"/>
    <col min="15367" max="15367" width="10.90625" customWidth="1"/>
    <col min="15368" max="15368" width="8.54296875" customWidth="1"/>
    <col min="15369" max="15371" width="8.81640625" customWidth="1"/>
    <col min="15372" max="15372" width="8.54296875" customWidth="1"/>
    <col min="15373" max="15373" width="10.1796875" customWidth="1"/>
    <col min="15374" max="15374" width="9.90625" customWidth="1"/>
    <col min="15375" max="15375" width="9.6328125" customWidth="1"/>
    <col min="15376" max="15376" width="10.1796875" customWidth="1"/>
    <col min="15377" max="15377" width="9.6328125" customWidth="1"/>
    <col min="15378" max="15378" width="8.81640625" customWidth="1"/>
    <col min="15379" max="15379" width="10.1796875" customWidth="1"/>
    <col min="15380" max="15380" width="11.26953125" customWidth="1"/>
    <col min="15381" max="15381" width="11" customWidth="1"/>
    <col min="15382" max="15382" width="15.54296875" customWidth="1"/>
    <col min="15388" max="15388" width="14.453125" customWidth="1"/>
    <col min="15389" max="15389" width="13.90625" customWidth="1"/>
    <col min="15390" max="15390" width="12.26953125" customWidth="1"/>
    <col min="15391" max="15391" width="12.81640625" customWidth="1"/>
    <col min="15392" max="15392" width="12.26953125" customWidth="1"/>
    <col min="15393" max="15393" width="13.08984375" customWidth="1"/>
    <col min="15617" max="15617" width="8.81640625" customWidth="1"/>
    <col min="15618" max="15618" width="71.54296875" customWidth="1"/>
    <col min="15619" max="15619" width="7.1796875" customWidth="1"/>
    <col min="15620" max="15620" width="8.26953125" customWidth="1"/>
    <col min="15621" max="15621" width="13.7265625" customWidth="1"/>
    <col min="15622" max="15622" width="11.1796875" customWidth="1"/>
    <col min="15623" max="15623" width="10.90625" customWidth="1"/>
    <col min="15624" max="15624" width="8.54296875" customWidth="1"/>
    <col min="15625" max="15627" width="8.81640625" customWidth="1"/>
    <col min="15628" max="15628" width="8.54296875" customWidth="1"/>
    <col min="15629" max="15629" width="10.1796875" customWidth="1"/>
    <col min="15630" max="15630" width="9.90625" customWidth="1"/>
    <col min="15631" max="15631" width="9.6328125" customWidth="1"/>
    <col min="15632" max="15632" width="10.1796875" customWidth="1"/>
    <col min="15633" max="15633" width="9.6328125" customWidth="1"/>
    <col min="15634" max="15634" width="8.81640625" customWidth="1"/>
    <col min="15635" max="15635" width="10.1796875" customWidth="1"/>
    <col min="15636" max="15636" width="11.26953125" customWidth="1"/>
    <col min="15637" max="15637" width="11" customWidth="1"/>
    <col min="15638" max="15638" width="15.54296875" customWidth="1"/>
    <col min="15644" max="15644" width="14.453125" customWidth="1"/>
    <col min="15645" max="15645" width="13.90625" customWidth="1"/>
    <col min="15646" max="15646" width="12.26953125" customWidth="1"/>
    <col min="15647" max="15647" width="12.81640625" customWidth="1"/>
    <col min="15648" max="15648" width="12.26953125" customWidth="1"/>
    <col min="15649" max="15649" width="13.08984375" customWidth="1"/>
    <col min="15873" max="15873" width="8.81640625" customWidth="1"/>
    <col min="15874" max="15874" width="71.54296875" customWidth="1"/>
    <col min="15875" max="15875" width="7.1796875" customWidth="1"/>
    <col min="15876" max="15876" width="8.26953125" customWidth="1"/>
    <col min="15877" max="15877" width="13.7265625" customWidth="1"/>
    <col min="15878" max="15878" width="11.1796875" customWidth="1"/>
    <col min="15879" max="15879" width="10.90625" customWidth="1"/>
    <col min="15880" max="15880" width="8.54296875" customWidth="1"/>
    <col min="15881" max="15883" width="8.81640625" customWidth="1"/>
    <col min="15884" max="15884" width="8.54296875" customWidth="1"/>
    <col min="15885" max="15885" width="10.1796875" customWidth="1"/>
    <col min="15886" max="15886" width="9.90625" customWidth="1"/>
    <col min="15887" max="15887" width="9.6328125" customWidth="1"/>
    <col min="15888" max="15888" width="10.1796875" customWidth="1"/>
    <col min="15889" max="15889" width="9.6328125" customWidth="1"/>
    <col min="15890" max="15890" width="8.81640625" customWidth="1"/>
    <col min="15891" max="15891" width="10.1796875" customWidth="1"/>
    <col min="15892" max="15892" width="11.26953125" customWidth="1"/>
    <col min="15893" max="15893" width="11" customWidth="1"/>
    <col min="15894" max="15894" width="15.54296875" customWidth="1"/>
    <col min="15900" max="15900" width="14.453125" customWidth="1"/>
    <col min="15901" max="15901" width="13.90625" customWidth="1"/>
    <col min="15902" max="15902" width="12.26953125" customWidth="1"/>
    <col min="15903" max="15903" width="12.81640625" customWidth="1"/>
    <col min="15904" max="15904" width="12.26953125" customWidth="1"/>
    <col min="15905" max="15905" width="13.08984375" customWidth="1"/>
    <col min="16129" max="16129" width="8.81640625" customWidth="1"/>
    <col min="16130" max="16130" width="71.54296875" customWidth="1"/>
    <col min="16131" max="16131" width="7.1796875" customWidth="1"/>
    <col min="16132" max="16132" width="8.26953125" customWidth="1"/>
    <col min="16133" max="16133" width="13.7265625" customWidth="1"/>
    <col min="16134" max="16134" width="11.1796875" customWidth="1"/>
    <col min="16135" max="16135" width="10.90625" customWidth="1"/>
    <col min="16136" max="16136" width="8.54296875" customWidth="1"/>
    <col min="16137" max="16139" width="8.81640625" customWidth="1"/>
    <col min="16140" max="16140" width="8.54296875" customWidth="1"/>
    <col min="16141" max="16141" width="10.1796875" customWidth="1"/>
    <col min="16142" max="16142" width="9.90625" customWidth="1"/>
    <col min="16143" max="16143" width="9.6328125" customWidth="1"/>
    <col min="16144" max="16144" width="10.1796875" customWidth="1"/>
    <col min="16145" max="16145" width="9.6328125" customWidth="1"/>
    <col min="16146" max="16146" width="8.81640625" customWidth="1"/>
    <col min="16147" max="16147" width="10.1796875" customWidth="1"/>
    <col min="16148" max="16148" width="11.26953125" customWidth="1"/>
    <col min="16149" max="16149" width="11" customWidth="1"/>
    <col min="16150" max="16150" width="15.54296875" customWidth="1"/>
    <col min="16156" max="16156" width="14.453125" customWidth="1"/>
    <col min="16157" max="16157" width="13.90625" customWidth="1"/>
    <col min="16158" max="16158" width="12.26953125" customWidth="1"/>
    <col min="16159" max="16159" width="12.81640625" customWidth="1"/>
    <col min="16160" max="16160" width="12.26953125" customWidth="1"/>
    <col min="16161" max="16161" width="13.08984375" customWidth="1"/>
  </cols>
  <sheetData>
    <row r="1" spans="1:51" x14ac:dyDescent="0.35">
      <c r="A1" s="2" t="s">
        <v>1</v>
      </c>
      <c r="B1" s="1" t="s">
        <v>0</v>
      </c>
      <c r="C1" s="2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2" t="s">
        <v>11</v>
      </c>
      <c r="M1" s="3" t="s">
        <v>12</v>
      </c>
      <c r="N1" s="3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2" t="s">
        <v>19</v>
      </c>
      <c r="U1" s="2" t="s">
        <v>20</v>
      </c>
      <c r="V1" s="2" t="s">
        <v>21</v>
      </c>
      <c r="W1" s="5"/>
      <c r="X1" s="5"/>
    </row>
    <row r="2" spans="1:51" ht="16" thickBot="1" x14ac:dyDescent="0.4">
      <c r="A2" s="6" t="s">
        <v>22</v>
      </c>
      <c r="B2" s="6">
        <v>0</v>
      </c>
      <c r="C2" s="6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  <c r="L2" s="6">
        <v>0</v>
      </c>
      <c r="M2" s="7">
        <v>0</v>
      </c>
      <c r="N2" s="7">
        <v>0</v>
      </c>
      <c r="O2" s="8">
        <v>0</v>
      </c>
      <c r="P2" s="8">
        <v>0</v>
      </c>
      <c r="Q2" s="8">
        <v>0</v>
      </c>
      <c r="R2" s="8">
        <v>0</v>
      </c>
      <c r="S2" s="8">
        <v>0</v>
      </c>
      <c r="T2" s="6">
        <v>0</v>
      </c>
      <c r="U2" s="6">
        <v>0</v>
      </c>
      <c r="V2" s="6" t="s">
        <v>22</v>
      </c>
      <c r="W2" s="5"/>
      <c r="X2" s="5"/>
    </row>
    <row r="3" spans="1:51" s="70" customFormat="1" ht="16" thickBot="1" x14ac:dyDescent="0.4">
      <c r="A3" s="65">
        <v>1</v>
      </c>
      <c r="B3" s="66">
        <v>0</v>
      </c>
      <c r="C3" s="65">
        <v>1</v>
      </c>
      <c r="D3" s="67">
        <v>2</v>
      </c>
      <c r="E3" s="66">
        <v>3</v>
      </c>
      <c r="F3" s="65">
        <v>4</v>
      </c>
      <c r="G3" s="67">
        <v>5</v>
      </c>
      <c r="H3" s="66">
        <v>6</v>
      </c>
      <c r="I3" s="65">
        <v>7</v>
      </c>
      <c r="J3" s="67">
        <v>8</v>
      </c>
      <c r="K3" s="66">
        <v>9</v>
      </c>
      <c r="L3" s="65">
        <v>10</v>
      </c>
      <c r="M3" s="67">
        <v>11</v>
      </c>
      <c r="N3" s="66">
        <v>12</v>
      </c>
      <c r="O3" s="65">
        <v>13</v>
      </c>
      <c r="P3" s="67">
        <v>14</v>
      </c>
      <c r="Q3" s="66">
        <v>15</v>
      </c>
      <c r="R3" s="65">
        <v>16</v>
      </c>
      <c r="S3" s="67">
        <v>17</v>
      </c>
      <c r="T3" s="66">
        <v>18</v>
      </c>
      <c r="U3" s="65">
        <v>19</v>
      </c>
      <c r="V3" s="67">
        <v>20</v>
      </c>
      <c r="W3" s="68"/>
      <c r="X3" s="69"/>
      <c r="AB3" s="65"/>
      <c r="AC3" s="71"/>
      <c r="AD3" s="71"/>
      <c r="AE3" s="67"/>
      <c r="AF3" s="71"/>
      <c r="AG3" s="67"/>
      <c r="AK3" s="89" t="s">
        <v>23</v>
      </c>
      <c r="AL3" s="90"/>
      <c r="AM3" s="90"/>
      <c r="AN3" s="90"/>
      <c r="AO3" s="91"/>
      <c r="AR3" s="92" t="s">
        <v>24</v>
      </c>
      <c r="AS3" s="93"/>
      <c r="AT3" s="93"/>
      <c r="AU3" s="93"/>
      <c r="AV3" s="93"/>
      <c r="AW3" s="93"/>
      <c r="AX3" s="93"/>
      <c r="AY3" s="94"/>
    </row>
    <row r="4" spans="1:51" ht="15.5" x14ac:dyDescent="0.35">
      <c r="A4" s="2" t="s">
        <v>25</v>
      </c>
      <c r="B4" s="2">
        <v>1</v>
      </c>
      <c r="C4" s="2">
        <v>68</v>
      </c>
      <c r="D4" s="3">
        <v>87.3</v>
      </c>
      <c r="E4" s="3">
        <v>1.2</v>
      </c>
      <c r="G4" s="3">
        <v>3.9</v>
      </c>
      <c r="I4" s="3">
        <v>7.4</v>
      </c>
      <c r="J4" s="3">
        <v>0</v>
      </c>
      <c r="K4" s="3">
        <v>0.2</v>
      </c>
      <c r="L4" s="2">
        <v>76</v>
      </c>
      <c r="M4" s="3">
        <v>29</v>
      </c>
      <c r="N4" s="3">
        <v>0</v>
      </c>
      <c r="P4" s="4">
        <v>0.03</v>
      </c>
      <c r="Q4" s="4">
        <v>0.06</v>
      </c>
      <c r="R4" s="4">
        <v>0.1</v>
      </c>
      <c r="S4" s="4">
        <v>2.5</v>
      </c>
      <c r="T4" s="2">
        <v>0</v>
      </c>
      <c r="U4" s="2">
        <v>1</v>
      </c>
      <c r="V4" s="2" t="s">
        <v>26</v>
      </c>
      <c r="W4" s="4"/>
      <c r="X4" s="3"/>
      <c r="AK4" s="9" t="s">
        <v>27</v>
      </c>
      <c r="AL4" s="10" t="s">
        <v>28</v>
      </c>
      <c r="AM4" s="10" t="s">
        <v>29</v>
      </c>
      <c r="AN4" s="95" t="s">
        <v>30</v>
      </c>
      <c r="AO4" s="96"/>
      <c r="AR4" s="11" t="s">
        <v>27</v>
      </c>
      <c r="AS4" s="12" t="s">
        <v>31</v>
      </c>
      <c r="AT4" s="12" t="s">
        <v>29</v>
      </c>
      <c r="AU4" s="12" t="s">
        <v>32</v>
      </c>
      <c r="AV4" s="12" t="s">
        <v>33</v>
      </c>
      <c r="AW4" s="97" t="s">
        <v>34</v>
      </c>
      <c r="AX4" s="98"/>
      <c r="AY4" s="99"/>
    </row>
    <row r="5" spans="1:51" ht="16" thickBot="1" x14ac:dyDescent="0.4">
      <c r="A5" s="2" t="s">
        <v>35</v>
      </c>
      <c r="B5" s="2">
        <v>2</v>
      </c>
      <c r="C5" s="2">
        <v>322</v>
      </c>
      <c r="D5" s="3">
        <v>27.2</v>
      </c>
      <c r="E5" s="3">
        <v>7.9</v>
      </c>
      <c r="G5" s="3">
        <v>9.1999999999999993</v>
      </c>
      <c r="I5" s="3">
        <v>53.7</v>
      </c>
      <c r="K5" s="3">
        <v>2</v>
      </c>
      <c r="L5" s="2">
        <v>276</v>
      </c>
      <c r="M5" s="3">
        <v>107</v>
      </c>
      <c r="N5" s="3">
        <v>0.1</v>
      </c>
      <c r="P5" s="4">
        <v>0.01</v>
      </c>
      <c r="Q5" s="4">
        <v>0.53</v>
      </c>
      <c r="R5" s="4">
        <v>0.25</v>
      </c>
      <c r="S5" s="4">
        <v>0</v>
      </c>
      <c r="T5" s="2">
        <v>0</v>
      </c>
      <c r="U5" s="2">
        <v>1</v>
      </c>
      <c r="V5" s="2" t="s">
        <v>36</v>
      </c>
      <c r="W5" s="4"/>
      <c r="X5" s="3"/>
      <c r="AK5" s="13"/>
      <c r="AL5" s="14" t="s">
        <v>37</v>
      </c>
      <c r="AM5" s="14" t="s">
        <v>38</v>
      </c>
      <c r="AN5" s="15" t="s">
        <v>39</v>
      </c>
      <c r="AO5" s="16" t="s">
        <v>40</v>
      </c>
      <c r="AR5" s="17"/>
      <c r="AS5" s="18" t="s">
        <v>37</v>
      </c>
      <c r="AT5" s="18" t="s">
        <v>38</v>
      </c>
      <c r="AU5" s="18" t="s">
        <v>41</v>
      </c>
      <c r="AV5" s="18" t="s">
        <v>42</v>
      </c>
      <c r="AW5" s="18" t="s">
        <v>43</v>
      </c>
      <c r="AX5" s="18" t="s">
        <v>44</v>
      </c>
      <c r="AY5" s="19" t="s">
        <v>45</v>
      </c>
    </row>
    <row r="6" spans="1:51" x14ac:dyDescent="0.35">
      <c r="A6" s="2" t="s">
        <v>46</v>
      </c>
      <c r="B6" s="2">
        <v>3</v>
      </c>
      <c r="C6" s="2">
        <v>66</v>
      </c>
      <c r="D6" s="3">
        <v>87.3</v>
      </c>
      <c r="E6" s="3">
        <v>3.2</v>
      </c>
      <c r="G6" s="3">
        <v>3.8</v>
      </c>
      <c r="I6" s="3">
        <v>5</v>
      </c>
      <c r="K6" s="3">
        <v>0.7</v>
      </c>
      <c r="L6" s="2">
        <v>171</v>
      </c>
      <c r="M6" s="3">
        <v>125</v>
      </c>
      <c r="O6" s="4">
        <v>20</v>
      </c>
      <c r="P6" s="4">
        <v>0.2</v>
      </c>
      <c r="Q6" s="4">
        <v>0.06</v>
      </c>
      <c r="R6" s="4">
        <v>0.09</v>
      </c>
      <c r="S6" s="4">
        <v>0</v>
      </c>
      <c r="T6" s="2">
        <v>0</v>
      </c>
      <c r="U6" s="2">
        <v>1</v>
      </c>
      <c r="V6" s="2" t="s">
        <v>47</v>
      </c>
      <c r="W6" s="4"/>
      <c r="X6" s="3"/>
      <c r="AK6" s="20" t="s">
        <v>48</v>
      </c>
      <c r="AL6" s="21" t="s">
        <v>49</v>
      </c>
      <c r="AM6" s="22">
        <v>6</v>
      </c>
      <c r="AN6" s="22" t="s">
        <v>50</v>
      </c>
      <c r="AO6" s="23">
        <v>13</v>
      </c>
      <c r="AR6" s="24" t="s">
        <v>48</v>
      </c>
      <c r="AS6" s="25" t="s">
        <v>49</v>
      </c>
      <c r="AT6" s="26">
        <v>6</v>
      </c>
      <c r="AU6" s="26">
        <v>60</v>
      </c>
      <c r="AV6" s="26">
        <v>320</v>
      </c>
      <c r="AW6" s="26" t="s">
        <v>51</v>
      </c>
      <c r="AX6" s="26">
        <v>108</v>
      </c>
      <c r="AY6" s="27">
        <v>650</v>
      </c>
    </row>
    <row r="7" spans="1:51" x14ac:dyDescent="0.35">
      <c r="A7" s="2" t="s">
        <v>52</v>
      </c>
      <c r="B7" s="2">
        <v>4</v>
      </c>
      <c r="C7" s="2">
        <v>63</v>
      </c>
      <c r="D7" s="3">
        <v>87.8</v>
      </c>
      <c r="E7" s="3">
        <v>3.1</v>
      </c>
      <c r="G7" s="3">
        <v>3.5</v>
      </c>
      <c r="I7" s="3">
        <v>4.8</v>
      </c>
      <c r="K7" s="3">
        <v>0.7</v>
      </c>
      <c r="L7" s="2">
        <v>106</v>
      </c>
      <c r="M7" s="3">
        <v>94</v>
      </c>
      <c r="N7" s="3">
        <v>1.3</v>
      </c>
      <c r="O7" s="4">
        <v>28</v>
      </c>
      <c r="P7" s="4">
        <v>0.05</v>
      </c>
      <c r="Q7" s="4">
        <v>0.2</v>
      </c>
      <c r="R7" s="4">
        <v>0.12</v>
      </c>
      <c r="S7" s="4">
        <v>0.5</v>
      </c>
      <c r="T7" s="2">
        <v>0</v>
      </c>
      <c r="U7" s="2">
        <v>1</v>
      </c>
      <c r="V7" s="2" t="s">
        <v>53</v>
      </c>
      <c r="W7" s="4"/>
      <c r="X7" s="3"/>
      <c r="AK7" s="28"/>
      <c r="AL7" s="29" t="s">
        <v>54</v>
      </c>
      <c r="AM7" s="30">
        <v>9</v>
      </c>
      <c r="AN7" s="30" t="s">
        <v>55</v>
      </c>
      <c r="AO7" s="31">
        <v>14</v>
      </c>
      <c r="AR7" s="32"/>
      <c r="AS7" s="33" t="s">
        <v>54</v>
      </c>
      <c r="AT7" s="34">
        <v>9</v>
      </c>
      <c r="AU7" s="34">
        <v>71</v>
      </c>
      <c r="AV7" s="34">
        <v>500</v>
      </c>
      <c r="AW7" s="34" t="s">
        <v>51</v>
      </c>
      <c r="AX7" s="34">
        <v>98</v>
      </c>
      <c r="AY7" s="35">
        <v>850</v>
      </c>
    </row>
    <row r="8" spans="1:51" x14ac:dyDescent="0.35">
      <c r="A8" s="2" t="s">
        <v>56</v>
      </c>
      <c r="B8" s="2">
        <v>5</v>
      </c>
      <c r="C8" s="2">
        <v>365</v>
      </c>
      <c r="D8" s="3">
        <v>4</v>
      </c>
      <c r="E8" s="3">
        <v>33.6</v>
      </c>
      <c r="G8" s="3">
        <v>2.2999999999999998</v>
      </c>
      <c r="I8" s="3">
        <v>52.1</v>
      </c>
      <c r="J8" s="3">
        <v>0</v>
      </c>
      <c r="K8" s="3">
        <v>0.8</v>
      </c>
      <c r="L8" s="2">
        <v>1020</v>
      </c>
      <c r="M8" s="3">
        <v>1041</v>
      </c>
      <c r="N8" s="3">
        <v>1.2</v>
      </c>
      <c r="O8" s="4">
        <v>8</v>
      </c>
      <c r="P8" s="4">
        <v>0.3</v>
      </c>
      <c r="Q8" s="4">
        <v>0.6</v>
      </c>
      <c r="R8" s="4">
        <v>0.1</v>
      </c>
      <c r="S8" s="4">
        <v>0</v>
      </c>
      <c r="T8" s="2">
        <v>0</v>
      </c>
      <c r="U8" s="2">
        <v>1</v>
      </c>
      <c r="V8" s="2" t="s">
        <v>57</v>
      </c>
      <c r="W8" s="4"/>
      <c r="X8" s="3"/>
      <c r="AB8" s="2"/>
      <c r="AC8" s="4"/>
      <c r="AD8" s="4"/>
      <c r="AE8" s="3"/>
      <c r="AF8" s="4"/>
      <c r="AG8" s="3"/>
      <c r="AK8" s="36" t="s">
        <v>58</v>
      </c>
      <c r="AL8" s="37" t="s">
        <v>59</v>
      </c>
      <c r="AM8" s="38">
        <v>13</v>
      </c>
      <c r="AN8" s="38" t="s">
        <v>60</v>
      </c>
      <c r="AO8" s="39">
        <v>16</v>
      </c>
      <c r="AR8" s="24" t="s">
        <v>58</v>
      </c>
      <c r="AS8" s="25" t="s">
        <v>59</v>
      </c>
      <c r="AT8" s="26">
        <v>13</v>
      </c>
      <c r="AU8" s="26">
        <v>90</v>
      </c>
      <c r="AV8" s="26">
        <v>740</v>
      </c>
      <c r="AW8" s="26" t="s">
        <v>51</v>
      </c>
      <c r="AX8" s="26">
        <v>102</v>
      </c>
      <c r="AY8" s="27">
        <v>1300</v>
      </c>
    </row>
    <row r="9" spans="1:51" x14ac:dyDescent="0.35">
      <c r="A9" s="2" t="s">
        <v>61</v>
      </c>
      <c r="B9" s="2">
        <v>6</v>
      </c>
      <c r="C9" s="2">
        <v>484</v>
      </c>
      <c r="D9" s="3">
        <v>3.9</v>
      </c>
      <c r="E9" s="3">
        <v>27</v>
      </c>
      <c r="G9" s="3">
        <v>26.1</v>
      </c>
      <c r="I9" s="3">
        <v>36.1</v>
      </c>
      <c r="J9" s="3">
        <v>0</v>
      </c>
      <c r="K9" s="3">
        <v>6.9</v>
      </c>
      <c r="L9" s="2">
        <v>848</v>
      </c>
      <c r="M9" s="3">
        <v>888</v>
      </c>
      <c r="N9" s="3">
        <v>0.2</v>
      </c>
      <c r="O9" s="4">
        <v>204</v>
      </c>
      <c r="P9" s="4">
        <v>0.28999999999999998</v>
      </c>
      <c r="Q9" s="4">
        <v>1.02</v>
      </c>
      <c r="R9" s="4">
        <v>1.9</v>
      </c>
      <c r="S9" s="4">
        <v>9</v>
      </c>
      <c r="T9" s="2">
        <v>0</v>
      </c>
      <c r="U9" s="2">
        <v>1</v>
      </c>
      <c r="V9" s="2" t="s">
        <v>62</v>
      </c>
      <c r="W9" s="4"/>
      <c r="X9" s="3"/>
      <c r="AK9" s="40"/>
      <c r="AL9" s="37" t="s">
        <v>63</v>
      </c>
      <c r="AM9" s="38">
        <v>20</v>
      </c>
      <c r="AN9" s="38" t="s">
        <v>64</v>
      </c>
      <c r="AO9" s="39">
        <v>24</v>
      </c>
      <c r="AR9" s="41"/>
      <c r="AS9" s="25" t="s">
        <v>63</v>
      </c>
      <c r="AT9" s="42">
        <v>20</v>
      </c>
      <c r="AU9" s="42">
        <v>112</v>
      </c>
      <c r="AV9" s="42">
        <v>950</v>
      </c>
      <c r="AW9" s="42" t="s">
        <v>51</v>
      </c>
      <c r="AX9" s="42">
        <v>90</v>
      </c>
      <c r="AY9" s="43">
        <v>1800</v>
      </c>
    </row>
    <row r="10" spans="1:51" x14ac:dyDescent="0.35">
      <c r="A10" s="2" t="s">
        <v>65</v>
      </c>
      <c r="B10" s="2">
        <v>7</v>
      </c>
      <c r="C10" s="2">
        <v>484</v>
      </c>
      <c r="D10" s="3">
        <v>2</v>
      </c>
      <c r="E10" s="3">
        <v>22.2</v>
      </c>
      <c r="G10" s="3">
        <v>21</v>
      </c>
      <c r="I10" s="3">
        <v>51.6</v>
      </c>
      <c r="K10" s="3">
        <v>3.2</v>
      </c>
      <c r="L10" s="2">
        <v>650</v>
      </c>
      <c r="M10" s="3">
        <v>400</v>
      </c>
      <c r="N10" s="3">
        <v>6</v>
      </c>
      <c r="O10" s="4">
        <v>360</v>
      </c>
      <c r="P10" s="4">
        <v>0.25</v>
      </c>
      <c r="Q10" s="4">
        <v>0.4</v>
      </c>
      <c r="R10" s="4">
        <v>5</v>
      </c>
      <c r="S10" s="4">
        <v>40</v>
      </c>
      <c r="T10" s="2">
        <v>0</v>
      </c>
      <c r="U10" s="2">
        <v>1</v>
      </c>
      <c r="V10" s="2" t="s">
        <v>66</v>
      </c>
      <c r="W10" s="4"/>
      <c r="X10" s="3"/>
      <c r="AK10" s="44"/>
      <c r="AL10" s="29" t="s">
        <v>67</v>
      </c>
      <c r="AM10" s="30">
        <v>28</v>
      </c>
      <c r="AN10" s="30" t="s">
        <v>68</v>
      </c>
      <c r="AO10" s="31">
        <v>28</v>
      </c>
      <c r="AR10" s="32"/>
      <c r="AS10" s="33" t="s">
        <v>67</v>
      </c>
      <c r="AT10" s="34">
        <v>28</v>
      </c>
      <c r="AU10" s="34">
        <v>132</v>
      </c>
      <c r="AV10" s="34">
        <v>1130</v>
      </c>
      <c r="AW10" s="34" t="s">
        <v>51</v>
      </c>
      <c r="AX10" s="34">
        <v>70</v>
      </c>
      <c r="AY10" s="35">
        <v>2000</v>
      </c>
    </row>
    <row r="11" spans="1:51" x14ac:dyDescent="0.35">
      <c r="A11" s="2" t="s">
        <v>69</v>
      </c>
      <c r="B11" s="2">
        <v>8</v>
      </c>
      <c r="C11" s="2">
        <v>417</v>
      </c>
      <c r="D11" s="3">
        <v>3</v>
      </c>
      <c r="E11" s="3">
        <v>27.9</v>
      </c>
      <c r="G11" s="3">
        <v>12</v>
      </c>
      <c r="I11" s="3">
        <v>46.2</v>
      </c>
      <c r="K11" s="3">
        <v>7.3</v>
      </c>
      <c r="L11" s="2">
        <v>1070</v>
      </c>
      <c r="M11" s="3">
        <v>843</v>
      </c>
      <c r="N11" s="3">
        <v>0.4</v>
      </c>
      <c r="P11" s="4">
        <v>0.26</v>
      </c>
      <c r="Q11" s="4">
        <v>0.89</v>
      </c>
      <c r="R11" s="4">
        <v>1.1000000000000001</v>
      </c>
      <c r="S11" s="4">
        <v>10.4</v>
      </c>
      <c r="T11" s="2">
        <v>0</v>
      </c>
      <c r="U11" s="2">
        <v>1</v>
      </c>
      <c r="V11" s="2" t="s">
        <v>70</v>
      </c>
      <c r="W11" s="4"/>
      <c r="X11" s="3"/>
      <c r="AJ11">
        <v>1</v>
      </c>
      <c r="AK11" s="24" t="s">
        <v>71</v>
      </c>
      <c r="AL11" s="25" t="s">
        <v>72</v>
      </c>
      <c r="AM11" s="26">
        <v>45</v>
      </c>
      <c r="AN11" s="26" t="s">
        <v>68</v>
      </c>
      <c r="AO11" s="27">
        <v>45</v>
      </c>
      <c r="AR11" s="24" t="s">
        <v>71</v>
      </c>
      <c r="AS11" s="25" t="s">
        <v>72</v>
      </c>
      <c r="AT11" s="26">
        <v>45</v>
      </c>
      <c r="AU11" s="26">
        <v>157</v>
      </c>
      <c r="AV11" s="26">
        <v>1440</v>
      </c>
      <c r="AW11" s="26" t="s">
        <v>73</v>
      </c>
      <c r="AX11" s="26">
        <v>55</v>
      </c>
      <c r="AY11" s="27">
        <v>2500</v>
      </c>
    </row>
    <row r="12" spans="1:51" x14ac:dyDescent="0.35">
      <c r="A12" s="2" t="s">
        <v>74</v>
      </c>
      <c r="B12" s="2">
        <v>9</v>
      </c>
      <c r="C12" s="2">
        <v>508</v>
      </c>
      <c r="D12" s="3">
        <v>3</v>
      </c>
      <c r="E12" s="3">
        <v>12.8</v>
      </c>
      <c r="G12" s="3">
        <v>26</v>
      </c>
      <c r="I12" s="3">
        <v>55.7</v>
      </c>
      <c r="K12" s="3">
        <v>2.5</v>
      </c>
      <c r="L12" s="2">
        <v>400</v>
      </c>
      <c r="M12" s="3">
        <v>300</v>
      </c>
      <c r="N12" s="3">
        <v>6</v>
      </c>
      <c r="O12" s="4">
        <v>360</v>
      </c>
      <c r="P12" s="4">
        <v>0.25</v>
      </c>
      <c r="Q12" s="4">
        <v>0.4</v>
      </c>
      <c r="R12" s="4">
        <v>5</v>
      </c>
      <c r="S12" s="4">
        <v>40</v>
      </c>
      <c r="T12" s="2">
        <v>0</v>
      </c>
      <c r="U12" s="2">
        <v>1</v>
      </c>
      <c r="V12" s="2" t="s">
        <v>75</v>
      </c>
      <c r="W12" s="4"/>
      <c r="X12" s="3"/>
      <c r="AB12" s="2"/>
      <c r="AJ12">
        <v>2</v>
      </c>
      <c r="AK12" s="40"/>
      <c r="AL12" s="25" t="s">
        <v>76</v>
      </c>
      <c r="AM12" s="26">
        <v>66</v>
      </c>
      <c r="AN12" s="26" t="s">
        <v>77</v>
      </c>
      <c r="AO12" s="27">
        <v>59</v>
      </c>
      <c r="AR12" s="41"/>
      <c r="AS12" s="25" t="s">
        <v>76</v>
      </c>
      <c r="AT12" s="42">
        <v>66</v>
      </c>
      <c r="AU12" s="42">
        <v>176</v>
      </c>
      <c r="AV12" s="42">
        <v>1760</v>
      </c>
      <c r="AW12" s="42" t="s">
        <v>78</v>
      </c>
      <c r="AX12" s="42">
        <v>45</v>
      </c>
      <c r="AY12" s="43">
        <v>3000</v>
      </c>
    </row>
    <row r="13" spans="1:51" x14ac:dyDescent="0.35">
      <c r="A13" s="2" t="s">
        <v>79</v>
      </c>
      <c r="B13" s="2">
        <v>10</v>
      </c>
      <c r="C13" s="2">
        <v>458</v>
      </c>
      <c r="D13" s="3">
        <v>3</v>
      </c>
      <c r="E13" s="3">
        <v>16.5</v>
      </c>
      <c r="G13" s="3">
        <v>17.100000000000001</v>
      </c>
      <c r="I13" s="3">
        <v>59.6</v>
      </c>
      <c r="K13" s="3">
        <v>3.8</v>
      </c>
      <c r="L13" s="2">
        <v>590</v>
      </c>
      <c r="M13" s="3">
        <v>460</v>
      </c>
      <c r="N13" s="3">
        <v>6</v>
      </c>
      <c r="O13" s="4">
        <v>329</v>
      </c>
      <c r="P13" s="4">
        <v>0.3</v>
      </c>
      <c r="Q13" s="4">
        <v>0.4</v>
      </c>
      <c r="R13" s="4">
        <v>3.4</v>
      </c>
      <c r="S13" s="4">
        <v>37</v>
      </c>
      <c r="T13" s="2">
        <v>0</v>
      </c>
      <c r="U13" s="2">
        <v>1</v>
      </c>
      <c r="V13" s="2" t="s">
        <v>80</v>
      </c>
      <c r="W13" s="4"/>
      <c r="X13" s="3"/>
      <c r="AJ13">
        <v>3</v>
      </c>
      <c r="AK13" s="40"/>
      <c r="AL13" s="25" t="s">
        <v>81</v>
      </c>
      <c r="AM13" s="26">
        <v>72</v>
      </c>
      <c r="AN13" s="26" t="s">
        <v>82</v>
      </c>
      <c r="AO13" s="27">
        <v>58</v>
      </c>
      <c r="AR13" s="41"/>
      <c r="AS13" s="25" t="s">
        <v>81</v>
      </c>
      <c r="AT13" s="42">
        <v>72</v>
      </c>
      <c r="AU13" s="42">
        <v>177</v>
      </c>
      <c r="AV13" s="42">
        <v>1780</v>
      </c>
      <c r="AW13" s="42" t="s">
        <v>78</v>
      </c>
      <c r="AX13" s="42">
        <v>40</v>
      </c>
      <c r="AY13" s="43">
        <v>2900</v>
      </c>
    </row>
    <row r="14" spans="1:51" x14ac:dyDescent="0.35">
      <c r="A14" s="2" t="s">
        <v>83</v>
      </c>
      <c r="B14" s="2">
        <v>11</v>
      </c>
      <c r="C14" s="2">
        <v>143</v>
      </c>
      <c r="D14" s="3">
        <v>72.400000000000006</v>
      </c>
      <c r="E14" s="3">
        <v>7</v>
      </c>
      <c r="G14" s="3">
        <v>8.1</v>
      </c>
      <c r="I14" s="3">
        <v>10.9</v>
      </c>
      <c r="K14" s="3">
        <v>1.6</v>
      </c>
      <c r="L14" s="2">
        <v>231</v>
      </c>
      <c r="O14" s="4">
        <v>52</v>
      </c>
      <c r="P14" s="4">
        <v>0.03</v>
      </c>
      <c r="Q14" s="4">
        <v>0.66</v>
      </c>
      <c r="R14" s="4">
        <v>0.31</v>
      </c>
      <c r="S14" s="4">
        <v>0</v>
      </c>
      <c r="T14" s="2">
        <v>0</v>
      </c>
      <c r="U14" s="2">
        <v>1</v>
      </c>
      <c r="V14" s="2" t="s">
        <v>84</v>
      </c>
      <c r="W14" s="4"/>
      <c r="X14" s="3"/>
      <c r="AJ14">
        <v>4</v>
      </c>
      <c r="AK14" s="40"/>
      <c r="AL14" s="25" t="s">
        <v>85</v>
      </c>
      <c r="AM14" s="26">
        <v>79</v>
      </c>
      <c r="AN14" s="26" t="s">
        <v>82</v>
      </c>
      <c r="AO14" s="27">
        <v>63</v>
      </c>
      <c r="AR14" s="41"/>
      <c r="AS14" s="25" t="s">
        <v>85</v>
      </c>
      <c r="AT14" s="42">
        <v>79</v>
      </c>
      <c r="AU14" s="42">
        <v>176</v>
      </c>
      <c r="AV14" s="42">
        <v>1800</v>
      </c>
      <c r="AW14" s="42" t="s">
        <v>86</v>
      </c>
      <c r="AX14" s="42">
        <v>37</v>
      </c>
      <c r="AY14" s="43">
        <v>2900</v>
      </c>
    </row>
    <row r="15" spans="1:51" x14ac:dyDescent="0.35">
      <c r="A15" s="2" t="s">
        <v>87</v>
      </c>
      <c r="B15" s="2">
        <v>12</v>
      </c>
      <c r="C15" s="2">
        <v>46</v>
      </c>
      <c r="D15" s="3">
        <v>88.7</v>
      </c>
      <c r="E15" s="3">
        <v>4.0999999999999996</v>
      </c>
      <c r="G15" s="3">
        <v>1</v>
      </c>
      <c r="I15" s="3">
        <v>5.2</v>
      </c>
      <c r="J15" s="3">
        <v>0</v>
      </c>
      <c r="K15" s="3">
        <v>1</v>
      </c>
      <c r="O15" s="4">
        <v>19</v>
      </c>
      <c r="P15" s="4">
        <v>0.04</v>
      </c>
      <c r="Q15" s="4">
        <v>0.24</v>
      </c>
      <c r="T15" s="2">
        <v>0</v>
      </c>
      <c r="U15" s="2">
        <v>1</v>
      </c>
      <c r="V15" s="2" t="s">
        <v>88</v>
      </c>
      <c r="W15" s="4"/>
      <c r="X15" s="3"/>
      <c r="AJ15">
        <v>5</v>
      </c>
      <c r="AK15" s="44"/>
      <c r="AL15" s="33" t="s">
        <v>89</v>
      </c>
      <c r="AM15" s="45">
        <v>77</v>
      </c>
      <c r="AN15" s="45" t="s">
        <v>82</v>
      </c>
      <c r="AO15" s="46">
        <v>63</v>
      </c>
      <c r="AR15" s="32"/>
      <c r="AS15" s="33" t="s">
        <v>89</v>
      </c>
      <c r="AT15" s="34">
        <v>77</v>
      </c>
      <c r="AU15" s="34">
        <v>173</v>
      </c>
      <c r="AV15" s="34">
        <v>1530</v>
      </c>
      <c r="AW15" s="34" t="s">
        <v>90</v>
      </c>
      <c r="AX15" s="34">
        <v>30</v>
      </c>
      <c r="AY15" s="35">
        <v>2300</v>
      </c>
    </row>
    <row r="16" spans="1:51" x14ac:dyDescent="0.35">
      <c r="A16" s="2" t="s">
        <v>91</v>
      </c>
      <c r="B16" s="2">
        <v>13</v>
      </c>
      <c r="C16" s="2">
        <v>342</v>
      </c>
      <c r="D16" s="3">
        <v>58.1</v>
      </c>
      <c r="E16" s="3">
        <v>2.5</v>
      </c>
      <c r="G16" s="3">
        <v>36.6</v>
      </c>
      <c r="I16" s="3">
        <v>2.4</v>
      </c>
      <c r="J16" s="3">
        <v>0</v>
      </c>
      <c r="K16" s="3">
        <v>0.5</v>
      </c>
      <c r="L16" s="2">
        <v>77</v>
      </c>
      <c r="M16" s="3">
        <v>66</v>
      </c>
      <c r="N16" s="3">
        <v>0.1</v>
      </c>
      <c r="O16" s="4">
        <v>292</v>
      </c>
      <c r="P16" s="4">
        <v>0.03</v>
      </c>
      <c r="Q16" s="4">
        <v>0.11</v>
      </c>
      <c r="R16" s="4">
        <v>0.1</v>
      </c>
      <c r="S16" s="4">
        <v>2</v>
      </c>
      <c r="T16" s="2">
        <v>0</v>
      </c>
      <c r="U16" s="2">
        <v>1</v>
      </c>
      <c r="V16" s="2" t="s">
        <v>92</v>
      </c>
      <c r="W16" s="4"/>
      <c r="X16" s="3"/>
      <c r="AB16" s="2"/>
      <c r="AJ16">
        <v>6</v>
      </c>
      <c r="AK16" s="24" t="s">
        <v>93</v>
      </c>
      <c r="AL16" s="25" t="s">
        <v>72</v>
      </c>
      <c r="AM16" s="26">
        <v>46</v>
      </c>
      <c r="AN16" s="26" t="s">
        <v>68</v>
      </c>
      <c r="AO16" s="27">
        <v>46</v>
      </c>
      <c r="AR16" s="24" t="s">
        <v>93</v>
      </c>
      <c r="AS16" s="25" t="s">
        <v>72</v>
      </c>
      <c r="AT16" s="26">
        <v>46</v>
      </c>
      <c r="AU16" s="26">
        <v>157</v>
      </c>
      <c r="AV16" s="26">
        <v>1310</v>
      </c>
      <c r="AW16" s="26" t="s">
        <v>78</v>
      </c>
      <c r="AX16" s="26">
        <v>47</v>
      </c>
      <c r="AY16" s="27">
        <v>2200</v>
      </c>
    </row>
    <row r="17" spans="1:51" x14ac:dyDescent="0.35">
      <c r="A17" s="2" t="s">
        <v>94</v>
      </c>
      <c r="B17" s="2">
        <v>14</v>
      </c>
      <c r="C17" s="2">
        <v>201</v>
      </c>
      <c r="D17" s="3">
        <v>73</v>
      </c>
      <c r="E17" s="3">
        <v>2.8</v>
      </c>
      <c r="G17" s="3">
        <v>20</v>
      </c>
      <c r="I17" s="3">
        <v>3.6</v>
      </c>
      <c r="J17" s="3">
        <v>0</v>
      </c>
      <c r="K17" s="3">
        <v>0.6</v>
      </c>
      <c r="L17" s="2">
        <v>97</v>
      </c>
      <c r="M17" s="3">
        <v>77</v>
      </c>
      <c r="N17" s="3">
        <v>0.1</v>
      </c>
      <c r="O17" s="4">
        <v>160</v>
      </c>
      <c r="P17" s="4">
        <v>0.03</v>
      </c>
      <c r="Q17" s="4">
        <v>0.14000000000000001</v>
      </c>
      <c r="R17" s="4">
        <v>0.1</v>
      </c>
      <c r="S17" s="4">
        <v>1</v>
      </c>
      <c r="T17" s="2">
        <v>0</v>
      </c>
      <c r="U17" s="2">
        <v>1</v>
      </c>
      <c r="V17" s="2" t="s">
        <v>95</v>
      </c>
      <c r="W17" s="4"/>
      <c r="X17" s="3"/>
      <c r="AJ17">
        <v>7</v>
      </c>
      <c r="AK17" s="40"/>
      <c r="AL17" s="25" t="s">
        <v>76</v>
      </c>
      <c r="AM17" s="26">
        <v>55</v>
      </c>
      <c r="AN17" s="26" t="s">
        <v>82</v>
      </c>
      <c r="AO17" s="27">
        <v>44</v>
      </c>
      <c r="AR17" s="41"/>
      <c r="AS17" s="25" t="s">
        <v>76</v>
      </c>
      <c r="AT17" s="42">
        <v>55</v>
      </c>
      <c r="AU17" s="42">
        <v>163</v>
      </c>
      <c r="AV17" s="42">
        <v>1370</v>
      </c>
      <c r="AW17" s="42" t="s">
        <v>86</v>
      </c>
      <c r="AX17" s="42">
        <v>40</v>
      </c>
      <c r="AY17" s="43">
        <v>2200</v>
      </c>
    </row>
    <row r="18" spans="1:51" x14ac:dyDescent="0.35">
      <c r="A18" s="2" t="s">
        <v>96</v>
      </c>
      <c r="B18" s="2">
        <v>15</v>
      </c>
      <c r="C18" s="2">
        <v>173</v>
      </c>
      <c r="D18" s="3">
        <v>65.099999999999994</v>
      </c>
      <c r="E18" s="3">
        <v>16.3</v>
      </c>
      <c r="G18" s="3">
        <v>10.3</v>
      </c>
      <c r="I18" s="3">
        <v>3.4</v>
      </c>
      <c r="K18" s="3">
        <v>4.9000000000000004</v>
      </c>
      <c r="L18" s="2">
        <v>310</v>
      </c>
      <c r="M18" s="3">
        <v>146</v>
      </c>
      <c r="N18" s="3">
        <v>0.8</v>
      </c>
      <c r="O18" s="4">
        <v>80</v>
      </c>
      <c r="P18" s="4">
        <v>0.01</v>
      </c>
      <c r="Q18" s="4">
        <v>0.63</v>
      </c>
      <c r="R18" s="4">
        <v>0.24</v>
      </c>
      <c r="S18" s="4">
        <v>0</v>
      </c>
      <c r="T18" s="2">
        <v>0</v>
      </c>
      <c r="U18" s="2">
        <v>1</v>
      </c>
      <c r="V18" s="2" t="s">
        <v>97</v>
      </c>
      <c r="W18" s="4"/>
      <c r="X18" s="3"/>
      <c r="AJ18">
        <v>8</v>
      </c>
      <c r="AK18" s="40"/>
      <c r="AL18" s="25" t="s">
        <v>81</v>
      </c>
      <c r="AM18" s="26">
        <v>58</v>
      </c>
      <c r="AN18" s="26" t="s">
        <v>82</v>
      </c>
      <c r="AO18" s="27">
        <v>46</v>
      </c>
      <c r="AR18" s="41"/>
      <c r="AS18" s="25" t="s">
        <v>81</v>
      </c>
      <c r="AT18" s="42">
        <v>58</v>
      </c>
      <c r="AU18" s="42">
        <v>164</v>
      </c>
      <c r="AV18" s="42">
        <v>1350</v>
      </c>
      <c r="AW18" s="42" t="s">
        <v>86</v>
      </c>
      <c r="AX18" s="42">
        <v>38</v>
      </c>
      <c r="AY18" s="43">
        <v>2200</v>
      </c>
    </row>
    <row r="19" spans="1:51" x14ac:dyDescent="0.35">
      <c r="A19" s="2" t="s">
        <v>98</v>
      </c>
      <c r="B19" s="2">
        <v>16</v>
      </c>
      <c r="C19" s="2">
        <v>230</v>
      </c>
      <c r="D19" s="3">
        <v>60</v>
      </c>
      <c r="E19" s="3">
        <v>15.8</v>
      </c>
      <c r="G19" s="3">
        <v>17.5</v>
      </c>
      <c r="I19" s="3">
        <v>2.2000000000000002</v>
      </c>
      <c r="K19" s="3">
        <v>4.5</v>
      </c>
      <c r="L19" s="2">
        <v>674</v>
      </c>
      <c r="M19" s="3">
        <v>306</v>
      </c>
      <c r="N19" s="3">
        <v>1.9</v>
      </c>
      <c r="O19" s="4">
        <v>78</v>
      </c>
      <c r="P19" s="4">
        <v>0.04</v>
      </c>
      <c r="Q19" s="4">
        <v>0.44</v>
      </c>
      <c r="R19" s="4">
        <v>0.17</v>
      </c>
      <c r="S19" s="4">
        <v>0</v>
      </c>
      <c r="T19" s="2">
        <v>0</v>
      </c>
      <c r="U19" s="2">
        <v>1</v>
      </c>
      <c r="V19" s="2" t="s">
        <v>99</v>
      </c>
      <c r="W19" s="4"/>
      <c r="X19" s="3"/>
      <c r="AJ19">
        <v>9</v>
      </c>
      <c r="AK19" s="40"/>
      <c r="AL19" s="25" t="s">
        <v>85</v>
      </c>
      <c r="AM19" s="26">
        <v>63</v>
      </c>
      <c r="AN19" s="26" t="s">
        <v>82</v>
      </c>
      <c r="AO19" s="27">
        <v>50</v>
      </c>
      <c r="AR19" s="41"/>
      <c r="AS19" s="25" t="s">
        <v>85</v>
      </c>
      <c r="AT19" s="42">
        <v>63</v>
      </c>
      <c r="AU19" s="42">
        <v>163</v>
      </c>
      <c r="AV19" s="42">
        <v>1380</v>
      </c>
      <c r="AW19" s="42" t="s">
        <v>100</v>
      </c>
      <c r="AX19" s="42">
        <v>36</v>
      </c>
      <c r="AY19" s="43">
        <v>2200</v>
      </c>
    </row>
    <row r="20" spans="1:51" x14ac:dyDescent="0.35">
      <c r="A20" s="2" t="s">
        <v>101</v>
      </c>
      <c r="B20" s="2">
        <v>17</v>
      </c>
      <c r="C20" s="2">
        <v>396</v>
      </c>
      <c r="D20" s="3">
        <v>33.5</v>
      </c>
      <c r="E20" s="3">
        <v>28</v>
      </c>
      <c r="G20" s="3">
        <v>30</v>
      </c>
      <c r="I20" s="3">
        <v>3.3</v>
      </c>
      <c r="K20" s="3">
        <v>5.2</v>
      </c>
      <c r="L20" s="2">
        <v>1076</v>
      </c>
      <c r="M20" s="3">
        <v>517</v>
      </c>
      <c r="N20" s="3">
        <v>1.5</v>
      </c>
      <c r="P20" s="4">
        <v>0.09</v>
      </c>
      <c r="Q20" s="4">
        <v>0.46</v>
      </c>
      <c r="R20" s="4">
        <v>0.09</v>
      </c>
      <c r="S20" s="4">
        <v>0</v>
      </c>
      <c r="T20" s="2">
        <v>0</v>
      </c>
      <c r="U20" s="2">
        <v>1</v>
      </c>
      <c r="V20" s="2" t="s">
        <v>102</v>
      </c>
      <c r="W20" s="4"/>
      <c r="X20" s="3"/>
      <c r="AB20" s="2"/>
      <c r="AJ20">
        <v>10</v>
      </c>
      <c r="AK20" s="44"/>
      <c r="AL20" s="33" t="s">
        <v>89</v>
      </c>
      <c r="AM20" s="45">
        <v>65</v>
      </c>
      <c r="AN20" s="45" t="s">
        <v>82</v>
      </c>
      <c r="AO20" s="46">
        <v>50</v>
      </c>
      <c r="AR20" s="32"/>
      <c r="AS20" s="33" t="s">
        <v>89</v>
      </c>
      <c r="AT20" s="34">
        <v>65</v>
      </c>
      <c r="AU20" s="34">
        <v>160</v>
      </c>
      <c r="AV20" s="34">
        <v>1280</v>
      </c>
      <c r="AW20" s="34" t="s">
        <v>90</v>
      </c>
      <c r="AX20" s="34">
        <v>30</v>
      </c>
      <c r="AY20" s="35">
        <v>1900</v>
      </c>
    </row>
    <row r="21" spans="1:51" ht="16" x14ac:dyDescent="0.35">
      <c r="A21" s="2" t="s">
        <v>103</v>
      </c>
      <c r="B21" s="2">
        <v>18</v>
      </c>
      <c r="C21" s="2">
        <v>440</v>
      </c>
      <c r="D21" s="3">
        <v>22.2</v>
      </c>
      <c r="E21" s="3">
        <v>39.1</v>
      </c>
      <c r="G21" s="3">
        <v>30.3</v>
      </c>
      <c r="I21" s="3">
        <v>1.8</v>
      </c>
      <c r="K21" s="3">
        <v>6.6</v>
      </c>
      <c r="L21" s="2">
        <v>1260</v>
      </c>
      <c r="M21" s="3">
        <v>393</v>
      </c>
      <c r="N21" s="3">
        <v>0.6</v>
      </c>
      <c r="P21" s="4">
        <v>0.01</v>
      </c>
      <c r="Q21" s="4">
        <v>0.38</v>
      </c>
      <c r="R21" s="4">
        <v>0.23</v>
      </c>
      <c r="S21" s="4">
        <v>0</v>
      </c>
      <c r="T21" s="2">
        <v>0</v>
      </c>
      <c r="U21" s="2">
        <v>1</v>
      </c>
      <c r="V21" s="2" t="s">
        <v>104</v>
      </c>
      <c r="W21" s="4"/>
      <c r="X21" s="3"/>
      <c r="AJ21">
        <v>11</v>
      </c>
      <c r="AK21" s="24" t="s">
        <v>105</v>
      </c>
      <c r="AL21" s="47" t="s">
        <v>106</v>
      </c>
      <c r="AM21" s="26"/>
      <c r="AN21" s="26" t="s">
        <v>107</v>
      </c>
      <c r="AO21" s="27">
        <v>10</v>
      </c>
      <c r="AR21" s="24" t="s">
        <v>105</v>
      </c>
      <c r="AS21" s="26" t="s">
        <v>106</v>
      </c>
      <c r="AT21" s="26"/>
      <c r="AU21" s="26"/>
      <c r="AV21" s="26"/>
      <c r="AW21" s="26"/>
      <c r="AX21" s="26"/>
      <c r="AY21" s="27">
        <v>0</v>
      </c>
    </row>
    <row r="22" spans="1:51" ht="16" x14ac:dyDescent="0.35">
      <c r="A22" s="2" t="s">
        <v>108</v>
      </c>
      <c r="B22" s="2">
        <v>19</v>
      </c>
      <c r="C22" s="2">
        <v>222</v>
      </c>
      <c r="D22" s="3">
        <v>61.3</v>
      </c>
      <c r="E22" s="3">
        <v>16.3</v>
      </c>
      <c r="G22" s="3">
        <v>16</v>
      </c>
      <c r="I22" s="3">
        <v>1.8</v>
      </c>
      <c r="K22" s="3">
        <v>4.5999999999999996</v>
      </c>
      <c r="L22" s="2">
        <v>388</v>
      </c>
      <c r="M22" s="3">
        <v>440</v>
      </c>
      <c r="N22" s="3">
        <v>2.2000000000000002</v>
      </c>
      <c r="P22" s="4">
        <v>0.02</v>
      </c>
      <c r="Q22" s="4">
        <v>0.55000000000000004</v>
      </c>
      <c r="R22" s="4">
        <v>0.06</v>
      </c>
      <c r="T22" s="2">
        <v>0</v>
      </c>
      <c r="U22" s="2">
        <v>1</v>
      </c>
      <c r="V22" s="2" t="s">
        <v>109</v>
      </c>
      <c r="W22" s="4"/>
      <c r="X22" s="3"/>
      <c r="AJ22">
        <v>12</v>
      </c>
      <c r="AK22" s="40"/>
      <c r="AL22" s="47" t="s">
        <v>110</v>
      </c>
      <c r="AM22" s="26"/>
      <c r="AN22" s="26" t="s">
        <v>111</v>
      </c>
      <c r="AO22" s="27">
        <v>10</v>
      </c>
      <c r="AR22" s="41"/>
      <c r="AS22" s="42" t="s">
        <v>112</v>
      </c>
      <c r="AT22" s="42"/>
      <c r="AU22" s="42"/>
      <c r="AV22" s="42"/>
      <c r="AW22" s="42"/>
      <c r="AX22" s="42"/>
      <c r="AY22" s="43">
        <v>300</v>
      </c>
    </row>
    <row r="23" spans="1:51" ht="16" x14ac:dyDescent="0.35">
      <c r="A23" s="2" t="s">
        <v>113</v>
      </c>
      <c r="B23" s="2">
        <v>20</v>
      </c>
      <c r="C23" s="2">
        <v>48</v>
      </c>
      <c r="D23" s="3">
        <v>87.4</v>
      </c>
      <c r="E23" s="3">
        <v>10.8</v>
      </c>
      <c r="G23" s="3">
        <v>0.2</v>
      </c>
      <c r="I23" s="3">
        <v>0.9</v>
      </c>
      <c r="J23" s="3">
        <v>0</v>
      </c>
      <c r="K23" s="3">
        <v>0.7</v>
      </c>
      <c r="L23" s="2">
        <v>14</v>
      </c>
      <c r="S23" s="4">
        <v>0</v>
      </c>
      <c r="T23" s="2">
        <v>0</v>
      </c>
      <c r="U23" s="2">
        <v>1</v>
      </c>
      <c r="V23" s="2" t="s">
        <v>114</v>
      </c>
      <c r="W23" s="4"/>
      <c r="X23" s="3"/>
      <c r="AJ23">
        <v>13</v>
      </c>
      <c r="AK23" s="44"/>
      <c r="AL23" s="48" t="s">
        <v>115</v>
      </c>
      <c r="AM23" s="45"/>
      <c r="AN23" s="45" t="s">
        <v>116</v>
      </c>
      <c r="AO23" s="46">
        <v>10</v>
      </c>
      <c r="AR23" s="32"/>
      <c r="AS23" s="34" t="s">
        <v>115</v>
      </c>
      <c r="AT23" s="34"/>
      <c r="AU23" s="34"/>
      <c r="AV23" s="34"/>
      <c r="AW23" s="34"/>
      <c r="AX23" s="34"/>
      <c r="AY23" s="35">
        <v>300</v>
      </c>
    </row>
    <row r="24" spans="1:51" ht="16" x14ac:dyDescent="0.35">
      <c r="A24" s="2" t="s">
        <v>117</v>
      </c>
      <c r="B24" s="2">
        <v>21</v>
      </c>
      <c r="C24" s="2">
        <v>141</v>
      </c>
      <c r="D24" s="3">
        <v>75.400000000000006</v>
      </c>
      <c r="E24" s="3">
        <v>13.5</v>
      </c>
      <c r="G24" s="3">
        <v>8.4</v>
      </c>
      <c r="I24" s="3">
        <v>1.8</v>
      </c>
      <c r="K24" s="3">
        <v>0.9</v>
      </c>
      <c r="L24" s="2">
        <v>34</v>
      </c>
      <c r="M24" s="3">
        <v>194</v>
      </c>
      <c r="N24" s="3">
        <v>1.1000000000000001</v>
      </c>
      <c r="O24" s="4">
        <v>100</v>
      </c>
      <c r="P24" s="4">
        <v>0.6</v>
      </c>
      <c r="Q24" s="4">
        <v>0.05</v>
      </c>
      <c r="R24" s="4">
        <v>0.5</v>
      </c>
      <c r="S24" s="4">
        <v>3</v>
      </c>
      <c r="T24" s="2">
        <v>12</v>
      </c>
      <c r="U24" s="2">
        <v>1</v>
      </c>
      <c r="V24" s="2" t="s">
        <v>118</v>
      </c>
      <c r="W24" s="4"/>
      <c r="X24" s="3"/>
      <c r="AB24" s="2"/>
      <c r="AC24" s="4"/>
      <c r="AD24" s="4"/>
      <c r="AE24" s="3"/>
      <c r="AF24" s="4"/>
      <c r="AG24" s="3"/>
      <c r="AJ24">
        <v>14</v>
      </c>
      <c r="AK24" s="24" t="s">
        <v>119</v>
      </c>
      <c r="AL24" s="47" t="s">
        <v>120</v>
      </c>
      <c r="AM24" s="26"/>
      <c r="AN24" s="26" t="s">
        <v>121</v>
      </c>
      <c r="AO24" s="27">
        <v>15</v>
      </c>
      <c r="AR24" s="24" t="s">
        <v>48</v>
      </c>
      <c r="AS24" s="26" t="s">
        <v>120</v>
      </c>
      <c r="AT24" s="26"/>
      <c r="AU24" s="26"/>
      <c r="AV24" s="26"/>
      <c r="AW24" s="26"/>
      <c r="AX24" s="26"/>
      <c r="AY24" s="27">
        <v>500</v>
      </c>
    </row>
    <row r="25" spans="1:51" ht="16.5" thickBot="1" x14ac:dyDescent="0.4">
      <c r="A25" s="2" t="s">
        <v>122</v>
      </c>
      <c r="B25" s="2">
        <v>22</v>
      </c>
      <c r="C25" s="2">
        <v>139</v>
      </c>
      <c r="D25" s="3">
        <v>75.900000000000006</v>
      </c>
      <c r="E25" s="3">
        <v>12.9</v>
      </c>
      <c r="G25" s="3">
        <v>8.4</v>
      </c>
      <c r="I25" s="3">
        <v>1.9</v>
      </c>
      <c r="K25" s="3">
        <v>0.9</v>
      </c>
      <c r="L25" s="2">
        <v>30</v>
      </c>
      <c r="M25" s="3">
        <v>192</v>
      </c>
      <c r="N25" s="3">
        <v>1.1000000000000001</v>
      </c>
      <c r="P25" s="4">
        <v>0.2</v>
      </c>
      <c r="Q25" s="4">
        <v>0.04</v>
      </c>
      <c r="R25" s="4">
        <v>0.4</v>
      </c>
      <c r="S25" s="4">
        <v>2.5</v>
      </c>
      <c r="T25" s="2">
        <v>12</v>
      </c>
      <c r="U25" s="2">
        <v>1</v>
      </c>
      <c r="V25" s="2" t="s">
        <v>123</v>
      </c>
      <c r="W25" s="4"/>
      <c r="X25" s="3"/>
      <c r="AB25" s="2"/>
      <c r="AC25" s="4"/>
      <c r="AD25" s="4"/>
      <c r="AE25" s="3"/>
      <c r="AF25" s="4"/>
      <c r="AG25" s="3"/>
      <c r="AJ25">
        <v>15</v>
      </c>
      <c r="AK25" s="49"/>
      <c r="AL25" s="50" t="s">
        <v>124</v>
      </c>
      <c r="AM25" s="51"/>
      <c r="AN25" s="51" t="s">
        <v>125</v>
      </c>
      <c r="AO25" s="52">
        <v>12</v>
      </c>
      <c r="AR25" s="53"/>
      <c r="AS25" s="54" t="s">
        <v>124</v>
      </c>
      <c r="AT25" s="54"/>
      <c r="AU25" s="54"/>
      <c r="AV25" s="54"/>
      <c r="AW25" s="54"/>
      <c r="AX25" s="54"/>
      <c r="AY25" s="55">
        <v>500</v>
      </c>
    </row>
    <row r="26" spans="1:51" x14ac:dyDescent="0.35">
      <c r="A26" s="2" t="s">
        <v>126</v>
      </c>
      <c r="B26" s="2">
        <v>23</v>
      </c>
      <c r="C26" s="2">
        <v>354</v>
      </c>
      <c r="D26" s="3">
        <v>50.1</v>
      </c>
      <c r="E26" s="3">
        <v>15.6</v>
      </c>
      <c r="G26" s="3">
        <v>30.9</v>
      </c>
      <c r="I26" s="3">
        <v>1.9</v>
      </c>
      <c r="K26" s="3">
        <v>1.5</v>
      </c>
      <c r="L26" s="2">
        <v>136</v>
      </c>
      <c r="M26" s="3">
        <v>449</v>
      </c>
      <c r="N26" s="3">
        <v>4.3</v>
      </c>
      <c r="P26" s="4">
        <v>0.18</v>
      </c>
      <c r="Q26" s="4">
        <v>0.36</v>
      </c>
      <c r="R26" s="4">
        <v>0.13</v>
      </c>
      <c r="T26" s="2">
        <v>0</v>
      </c>
      <c r="U26" s="2">
        <v>1</v>
      </c>
      <c r="V26" s="2" t="s">
        <v>127</v>
      </c>
      <c r="W26" s="4"/>
      <c r="X26" s="3"/>
      <c r="AB26" s="2"/>
    </row>
    <row r="27" spans="1:51" x14ac:dyDescent="0.35">
      <c r="A27" s="2" t="s">
        <v>128</v>
      </c>
      <c r="B27" s="2">
        <v>24</v>
      </c>
      <c r="C27" s="2">
        <v>143</v>
      </c>
      <c r="D27" s="3">
        <v>73.5</v>
      </c>
      <c r="E27" s="3">
        <v>16.399999999999999</v>
      </c>
      <c r="G27" s="3">
        <v>7.3</v>
      </c>
      <c r="I27" s="3">
        <v>1.6</v>
      </c>
      <c r="K27" s="3">
        <v>1.2</v>
      </c>
      <c r="L27" s="2">
        <v>85</v>
      </c>
      <c r="M27" s="3">
        <v>24</v>
      </c>
      <c r="N27" s="3">
        <v>0.8</v>
      </c>
      <c r="O27" s="4">
        <v>52</v>
      </c>
      <c r="P27" s="4">
        <v>0.04</v>
      </c>
      <c r="Q27" s="4">
        <v>0.19</v>
      </c>
      <c r="R27" s="4">
        <v>0.03</v>
      </c>
      <c r="U27" s="2">
        <v>1</v>
      </c>
      <c r="V27" s="2" t="s">
        <v>129</v>
      </c>
      <c r="W27" s="4"/>
      <c r="X27" s="3"/>
      <c r="AB27" s="2"/>
      <c r="AC27" s="4"/>
      <c r="AD27" s="4"/>
      <c r="AE27" s="3"/>
      <c r="AF27" s="4"/>
      <c r="AG27" s="3"/>
    </row>
    <row r="28" spans="1:51" x14ac:dyDescent="0.35">
      <c r="A28" s="2" t="s">
        <v>130</v>
      </c>
      <c r="B28" s="2">
        <v>25</v>
      </c>
      <c r="C28" s="2">
        <v>166</v>
      </c>
      <c r="D28" s="3">
        <v>72.5</v>
      </c>
      <c r="E28" s="3">
        <v>13.1</v>
      </c>
      <c r="G28" s="3">
        <v>11.1</v>
      </c>
      <c r="I28" s="3">
        <v>2.2999999999999998</v>
      </c>
      <c r="K28" s="3">
        <v>1</v>
      </c>
      <c r="L28" s="2">
        <v>58</v>
      </c>
      <c r="M28" s="3">
        <v>193</v>
      </c>
      <c r="N28" s="3">
        <v>1.7</v>
      </c>
      <c r="P28" s="4">
        <v>0.13</v>
      </c>
      <c r="Q28" s="4">
        <v>0.55000000000000004</v>
      </c>
      <c r="R28" s="4">
        <v>0.11</v>
      </c>
      <c r="S28" s="4">
        <v>1</v>
      </c>
      <c r="T28" s="2">
        <v>12</v>
      </c>
      <c r="U28" s="2">
        <v>1</v>
      </c>
      <c r="V28" s="2" t="s">
        <v>131</v>
      </c>
      <c r="W28" s="4"/>
      <c r="X28" s="3"/>
      <c r="AB28" s="2"/>
    </row>
    <row r="29" spans="1:51" x14ac:dyDescent="0.35">
      <c r="A29" s="2" t="s">
        <v>132</v>
      </c>
      <c r="B29" s="2">
        <v>26</v>
      </c>
      <c r="C29" s="2">
        <v>426</v>
      </c>
      <c r="D29" s="3">
        <v>41.7</v>
      </c>
      <c r="E29" s="3">
        <v>15.1</v>
      </c>
      <c r="G29" s="3">
        <v>38.799999999999997</v>
      </c>
      <c r="I29" s="3">
        <v>2.8</v>
      </c>
      <c r="K29" s="3">
        <v>1.6</v>
      </c>
      <c r="L29" s="2">
        <v>145</v>
      </c>
      <c r="M29" s="3">
        <v>430</v>
      </c>
      <c r="N29" s="3">
        <v>4.7</v>
      </c>
      <c r="P29" s="4">
        <v>0.36</v>
      </c>
      <c r="Q29" s="4">
        <v>0.66</v>
      </c>
      <c r="R29" s="4">
        <v>0.12</v>
      </c>
      <c r="T29" s="2">
        <v>0</v>
      </c>
      <c r="U29" s="2">
        <v>1</v>
      </c>
      <c r="V29" s="2" t="s">
        <v>133</v>
      </c>
      <c r="W29" s="4"/>
      <c r="X29" s="3"/>
      <c r="AB29" s="2"/>
    </row>
    <row r="30" spans="1:51" x14ac:dyDescent="0.35">
      <c r="A30" s="2" t="s">
        <v>134</v>
      </c>
      <c r="B30" s="2">
        <v>27</v>
      </c>
      <c r="C30" s="2">
        <v>178</v>
      </c>
      <c r="D30" s="3">
        <v>66</v>
      </c>
      <c r="E30" s="3">
        <v>15.1</v>
      </c>
      <c r="G30" s="3">
        <v>11.3</v>
      </c>
      <c r="I30" s="3">
        <v>2.9</v>
      </c>
      <c r="K30" s="3">
        <v>4.7</v>
      </c>
      <c r="L30" s="2">
        <v>322</v>
      </c>
      <c r="M30" s="3">
        <v>431</v>
      </c>
      <c r="N30" s="3">
        <v>1.4</v>
      </c>
      <c r="P30" s="4">
        <v>0.05</v>
      </c>
      <c r="Q30" s="4">
        <v>1.07</v>
      </c>
      <c r="R30" s="4">
        <v>0.05</v>
      </c>
      <c r="U30" s="2">
        <v>1</v>
      </c>
      <c r="V30" s="2" t="s">
        <v>135</v>
      </c>
      <c r="W30" s="4"/>
      <c r="X30" s="3"/>
      <c r="AB30" s="2"/>
    </row>
    <row r="31" spans="1:51" x14ac:dyDescent="0.35">
      <c r="A31" s="2" t="s">
        <v>136</v>
      </c>
      <c r="B31" s="2">
        <v>28</v>
      </c>
      <c r="C31" s="2">
        <v>107</v>
      </c>
      <c r="D31" s="3">
        <v>73.900000000000006</v>
      </c>
      <c r="E31" s="3">
        <v>24.1</v>
      </c>
      <c r="G31" s="3">
        <v>0.5</v>
      </c>
      <c r="K31" s="3">
        <v>1.2</v>
      </c>
      <c r="L31" s="2">
        <v>11</v>
      </c>
      <c r="M31" s="3">
        <v>216</v>
      </c>
      <c r="N31" s="3">
        <v>2.2000000000000002</v>
      </c>
      <c r="P31" s="4">
        <v>0.08</v>
      </c>
      <c r="Q31" s="4">
        <v>0.15</v>
      </c>
      <c r="R31" s="4">
        <v>0</v>
      </c>
      <c r="S31" s="4">
        <v>7</v>
      </c>
      <c r="T31" s="2">
        <v>0</v>
      </c>
      <c r="U31" s="2">
        <v>1</v>
      </c>
      <c r="V31" s="2" t="s">
        <v>137</v>
      </c>
      <c r="W31" s="4"/>
      <c r="X31" s="3"/>
      <c r="AB31" s="2"/>
    </row>
    <row r="32" spans="1:51" x14ac:dyDescent="0.35">
      <c r="A32" s="2" t="s">
        <v>138</v>
      </c>
      <c r="B32" s="2">
        <v>29</v>
      </c>
      <c r="C32" s="2">
        <v>90</v>
      </c>
      <c r="D32" s="3">
        <v>78</v>
      </c>
      <c r="E32" s="3">
        <v>18.600000000000001</v>
      </c>
      <c r="G32" s="3">
        <v>1.2</v>
      </c>
      <c r="K32" s="3">
        <v>1.5</v>
      </c>
      <c r="L32" s="2">
        <v>33</v>
      </c>
      <c r="M32" s="3">
        <v>132</v>
      </c>
      <c r="N32" s="3">
        <v>2.5</v>
      </c>
      <c r="P32" s="4">
        <v>0.12</v>
      </c>
      <c r="Q32" s="4">
        <v>0.21</v>
      </c>
      <c r="R32" s="4">
        <v>0</v>
      </c>
      <c r="S32" s="4">
        <v>2.8</v>
      </c>
      <c r="T32" s="2">
        <v>0</v>
      </c>
      <c r="U32" s="2">
        <v>1</v>
      </c>
      <c r="V32" s="2" t="s">
        <v>139</v>
      </c>
      <c r="W32" s="4"/>
      <c r="X32" s="3"/>
      <c r="AB32" s="2"/>
    </row>
    <row r="33" spans="1:28" x14ac:dyDescent="0.35">
      <c r="A33" s="2" t="s">
        <v>140</v>
      </c>
      <c r="B33" s="2">
        <v>30</v>
      </c>
      <c r="C33" s="2">
        <v>111</v>
      </c>
      <c r="D33" s="3">
        <v>79.3</v>
      </c>
      <c r="E33" s="3">
        <v>14.2</v>
      </c>
      <c r="G33" s="3">
        <v>5.6</v>
      </c>
      <c r="K33" s="3">
        <v>0.9</v>
      </c>
      <c r="L33" s="2">
        <v>17</v>
      </c>
      <c r="M33" s="3">
        <v>130</v>
      </c>
      <c r="N33" s="3">
        <v>2.1</v>
      </c>
      <c r="P33" s="4">
        <v>0.02</v>
      </c>
      <c r="Q33" s="4">
        <v>0.24</v>
      </c>
      <c r="R33" s="4">
        <v>1.83</v>
      </c>
      <c r="S33" s="4">
        <v>0</v>
      </c>
      <c r="U33" s="2">
        <v>1</v>
      </c>
      <c r="V33" s="2" t="s">
        <v>141</v>
      </c>
      <c r="W33" s="4"/>
      <c r="X33" s="3"/>
      <c r="AB33" s="2"/>
    </row>
    <row r="34" spans="1:28" x14ac:dyDescent="0.35">
      <c r="A34" s="2" t="s">
        <v>142</v>
      </c>
      <c r="B34" s="2">
        <v>31</v>
      </c>
      <c r="C34" s="2">
        <v>109</v>
      </c>
      <c r="D34" s="3">
        <v>77</v>
      </c>
      <c r="E34" s="3">
        <v>15.9</v>
      </c>
      <c r="G34" s="3">
        <v>4.5999999999999996</v>
      </c>
      <c r="K34" s="3">
        <v>1.1000000000000001</v>
      </c>
      <c r="L34" s="2">
        <v>17</v>
      </c>
      <c r="M34" s="3">
        <v>194</v>
      </c>
      <c r="N34" s="3">
        <v>2.8</v>
      </c>
      <c r="P34" s="4">
        <v>0.22</v>
      </c>
      <c r="Q34" s="4">
        <v>0.51</v>
      </c>
      <c r="R34" s="4">
        <v>5.5</v>
      </c>
      <c r="S34" s="4">
        <v>3.8</v>
      </c>
      <c r="T34" s="2">
        <v>0</v>
      </c>
      <c r="U34" s="2">
        <v>1</v>
      </c>
      <c r="V34" s="2" t="s">
        <v>143</v>
      </c>
      <c r="W34" s="4"/>
      <c r="X34" s="3"/>
      <c r="AB34" s="2"/>
    </row>
    <row r="35" spans="1:28" x14ac:dyDescent="0.35">
      <c r="A35" s="2" t="s">
        <v>144</v>
      </c>
      <c r="B35" s="2">
        <v>32</v>
      </c>
      <c r="C35" s="2">
        <v>121</v>
      </c>
      <c r="D35" s="3">
        <v>72.099999999999994</v>
      </c>
      <c r="E35" s="3">
        <v>19.899999999999999</v>
      </c>
      <c r="G35" s="3">
        <v>4</v>
      </c>
      <c r="K35" s="3">
        <v>1.4</v>
      </c>
      <c r="L35" s="2">
        <v>24</v>
      </c>
      <c r="M35" s="3">
        <v>199</v>
      </c>
      <c r="N35" s="3">
        <v>6.3</v>
      </c>
      <c r="O35" s="4">
        <v>14000</v>
      </c>
      <c r="P35" s="4">
        <v>0.28000000000000003</v>
      </c>
      <c r="Q35" s="4">
        <v>2.0699999999999998</v>
      </c>
      <c r="R35" s="4">
        <v>17.75</v>
      </c>
      <c r="S35" s="4">
        <v>12.3</v>
      </c>
      <c r="T35" s="2">
        <v>0</v>
      </c>
      <c r="U35" s="2">
        <v>1</v>
      </c>
      <c r="V35" s="2" t="s">
        <v>145</v>
      </c>
      <c r="W35" s="4"/>
      <c r="X35" s="3"/>
      <c r="AB35" s="2"/>
    </row>
    <row r="36" spans="1:28" x14ac:dyDescent="0.35">
      <c r="A36" s="2" t="s">
        <v>146</v>
      </c>
      <c r="B36" s="2">
        <v>33</v>
      </c>
      <c r="C36" s="2">
        <v>72</v>
      </c>
      <c r="D36" s="3">
        <v>83.8</v>
      </c>
      <c r="E36" s="3">
        <v>15.7</v>
      </c>
      <c r="G36" s="3">
        <v>0.6</v>
      </c>
      <c r="K36" s="3">
        <v>0.2</v>
      </c>
      <c r="L36" s="2">
        <v>45</v>
      </c>
      <c r="M36" s="3">
        <v>33</v>
      </c>
      <c r="N36" s="3">
        <v>0.9</v>
      </c>
      <c r="P36" s="4">
        <v>0</v>
      </c>
      <c r="Q36" s="4">
        <v>0.05</v>
      </c>
      <c r="R36" s="4">
        <v>0</v>
      </c>
      <c r="T36" s="2">
        <v>0</v>
      </c>
      <c r="U36" s="2">
        <v>1</v>
      </c>
      <c r="V36" s="2" t="s">
        <v>147</v>
      </c>
      <c r="W36" s="4"/>
      <c r="X36" s="3"/>
      <c r="AB36" s="2"/>
    </row>
    <row r="37" spans="1:28" x14ac:dyDescent="0.35">
      <c r="A37" s="2" t="s">
        <v>148</v>
      </c>
      <c r="B37" s="2">
        <v>34</v>
      </c>
      <c r="C37" s="2">
        <v>108</v>
      </c>
      <c r="D37" s="3">
        <v>76.5</v>
      </c>
      <c r="E37" s="3">
        <v>20.9</v>
      </c>
      <c r="G37" s="3">
        <v>2.1</v>
      </c>
      <c r="K37" s="3">
        <v>0.4</v>
      </c>
      <c r="L37" s="2">
        <v>50</v>
      </c>
      <c r="M37" s="3">
        <v>26</v>
      </c>
      <c r="N37" s="3">
        <v>1</v>
      </c>
      <c r="P37" s="4">
        <v>0.03</v>
      </c>
      <c r="Q37" s="4">
        <v>0.13</v>
      </c>
      <c r="R37" s="4">
        <v>0.4</v>
      </c>
      <c r="S37" s="4">
        <v>0</v>
      </c>
      <c r="U37" s="2">
        <v>1</v>
      </c>
      <c r="V37" s="2" t="s">
        <v>149</v>
      </c>
      <c r="W37" s="4"/>
      <c r="X37" s="3"/>
      <c r="AB37" s="2"/>
    </row>
    <row r="38" spans="1:28" x14ac:dyDescent="0.35">
      <c r="A38" s="2" t="s">
        <v>150</v>
      </c>
      <c r="B38" s="2">
        <v>35</v>
      </c>
      <c r="C38" s="2">
        <v>77</v>
      </c>
      <c r="D38" s="3">
        <v>81</v>
      </c>
      <c r="E38" s="3">
        <v>13.4</v>
      </c>
      <c r="G38" s="3">
        <v>2.2000000000000002</v>
      </c>
      <c r="K38" s="3">
        <v>1.2</v>
      </c>
      <c r="L38" s="2">
        <v>21</v>
      </c>
      <c r="M38" s="3">
        <v>200</v>
      </c>
      <c r="N38" s="3">
        <v>6.2</v>
      </c>
      <c r="P38" s="4">
        <v>0.09</v>
      </c>
      <c r="Q38" s="4">
        <v>0.52</v>
      </c>
      <c r="R38" s="4">
        <v>3.8</v>
      </c>
      <c r="S38" s="4">
        <v>3.4</v>
      </c>
      <c r="T38" s="2">
        <v>0</v>
      </c>
      <c r="U38" s="2">
        <v>1</v>
      </c>
      <c r="V38" s="2" t="s">
        <v>151</v>
      </c>
      <c r="W38" s="4"/>
      <c r="X38" s="3"/>
      <c r="AB38" s="2"/>
    </row>
    <row r="39" spans="1:28" x14ac:dyDescent="0.35">
      <c r="A39" s="2" t="s">
        <v>152</v>
      </c>
      <c r="B39" s="2">
        <v>36</v>
      </c>
      <c r="C39" s="2">
        <v>109</v>
      </c>
      <c r="D39" s="3">
        <v>76</v>
      </c>
      <c r="E39" s="3">
        <v>19</v>
      </c>
      <c r="G39" s="3">
        <v>3.2</v>
      </c>
      <c r="I39" s="3">
        <v>0.3</v>
      </c>
      <c r="J39" s="3">
        <v>0</v>
      </c>
      <c r="K39" s="3">
        <v>1.5</v>
      </c>
      <c r="L39" s="2">
        <v>40</v>
      </c>
      <c r="M39" s="3">
        <v>270</v>
      </c>
      <c r="N39" s="3">
        <v>4.0999999999999996</v>
      </c>
      <c r="O39" s="4">
        <v>280</v>
      </c>
      <c r="P39" s="4">
        <v>0.51</v>
      </c>
      <c r="Q39" s="4">
        <v>3</v>
      </c>
      <c r="R39" s="4">
        <v>6.1</v>
      </c>
      <c r="S39" s="4">
        <v>10</v>
      </c>
      <c r="T39" s="2">
        <v>0</v>
      </c>
      <c r="U39" s="2">
        <v>1</v>
      </c>
      <c r="V39" s="2" t="s">
        <v>153</v>
      </c>
      <c r="W39" s="4"/>
      <c r="X39" s="3"/>
      <c r="AB39" s="2"/>
    </row>
    <row r="40" spans="1:28" x14ac:dyDescent="0.35">
      <c r="A40" s="2" t="s">
        <v>154</v>
      </c>
      <c r="B40" s="2">
        <v>37</v>
      </c>
      <c r="C40" s="2">
        <v>115</v>
      </c>
      <c r="D40" s="3">
        <v>79.099999999999994</v>
      </c>
      <c r="E40" s="3">
        <v>10</v>
      </c>
      <c r="G40" s="3">
        <v>7.8</v>
      </c>
      <c r="K40" s="3">
        <v>1.3</v>
      </c>
      <c r="L40" s="2">
        <v>7</v>
      </c>
      <c r="M40" s="3">
        <v>252</v>
      </c>
      <c r="N40" s="3">
        <v>2.7</v>
      </c>
      <c r="P40" s="4">
        <v>0.34</v>
      </c>
      <c r="Q40" s="4">
        <v>0.17</v>
      </c>
      <c r="R40" s="4">
        <v>2.9</v>
      </c>
      <c r="S40" s="4">
        <v>11.4</v>
      </c>
      <c r="T40" s="2">
        <v>0</v>
      </c>
      <c r="U40" s="2">
        <v>1</v>
      </c>
      <c r="V40" s="2" t="s">
        <v>155</v>
      </c>
      <c r="W40" s="4"/>
      <c r="X40" s="3"/>
      <c r="AB40" s="2"/>
    </row>
    <row r="41" spans="1:28" x14ac:dyDescent="0.35">
      <c r="A41" s="2" t="s">
        <v>156</v>
      </c>
      <c r="B41" s="2">
        <v>38</v>
      </c>
      <c r="C41" s="2">
        <v>275</v>
      </c>
      <c r="D41" s="3">
        <v>60</v>
      </c>
      <c r="E41" s="3">
        <v>16</v>
      </c>
      <c r="G41" s="3">
        <v>23</v>
      </c>
      <c r="I41" s="3">
        <v>0</v>
      </c>
      <c r="J41" s="3">
        <v>0</v>
      </c>
      <c r="K41" s="3">
        <v>1</v>
      </c>
      <c r="L41" s="2">
        <v>5</v>
      </c>
      <c r="M41" s="3">
        <v>170</v>
      </c>
      <c r="N41" s="3">
        <v>2.1</v>
      </c>
      <c r="O41" s="4">
        <v>0</v>
      </c>
      <c r="P41" s="4">
        <v>7.0000000000000007E-2</v>
      </c>
      <c r="Q41" s="4">
        <v>7.0000000000000007E-2</v>
      </c>
      <c r="R41" s="4">
        <v>1.9</v>
      </c>
      <c r="S41" s="4">
        <v>0</v>
      </c>
      <c r="T41" s="2">
        <v>0</v>
      </c>
      <c r="U41" s="2">
        <v>1</v>
      </c>
      <c r="V41" s="2" t="s">
        <v>157</v>
      </c>
      <c r="W41" s="4"/>
      <c r="X41" s="3"/>
      <c r="AB41" s="2"/>
    </row>
    <row r="42" spans="1:28" x14ac:dyDescent="0.35">
      <c r="A42" s="2" t="s">
        <v>158</v>
      </c>
      <c r="B42" s="2">
        <v>39</v>
      </c>
      <c r="C42" s="2">
        <v>136</v>
      </c>
      <c r="D42" s="3">
        <v>73.8</v>
      </c>
      <c r="E42" s="3">
        <v>19</v>
      </c>
      <c r="G42" s="3">
        <v>6.1</v>
      </c>
      <c r="I42" s="3">
        <v>0</v>
      </c>
      <c r="J42" s="3">
        <v>0</v>
      </c>
      <c r="K42" s="3">
        <v>1.1000000000000001</v>
      </c>
      <c r="L42" s="2">
        <v>7</v>
      </c>
      <c r="M42" s="3">
        <v>180</v>
      </c>
      <c r="N42" s="3">
        <v>2.2000000000000002</v>
      </c>
      <c r="O42" s="4">
        <v>0</v>
      </c>
      <c r="P42" s="4">
        <v>0.09</v>
      </c>
      <c r="Q42" s="4">
        <v>0.21</v>
      </c>
      <c r="R42" s="4">
        <v>2.9</v>
      </c>
      <c r="S42" s="4">
        <v>0</v>
      </c>
      <c r="T42" s="2">
        <v>0</v>
      </c>
      <c r="U42" s="2">
        <v>1</v>
      </c>
      <c r="V42" s="2" t="s">
        <v>159</v>
      </c>
      <c r="W42" s="4"/>
      <c r="X42" s="3"/>
      <c r="AB42" s="2"/>
    </row>
    <row r="43" spans="1:28" x14ac:dyDescent="0.35">
      <c r="A43" s="2" t="s">
        <v>160</v>
      </c>
      <c r="B43" s="2">
        <v>40</v>
      </c>
      <c r="C43" s="2">
        <v>244</v>
      </c>
      <c r="D43" s="3">
        <v>63</v>
      </c>
      <c r="E43" s="3">
        <v>17</v>
      </c>
      <c r="G43" s="3">
        <v>19</v>
      </c>
      <c r="I43" s="3">
        <v>0</v>
      </c>
      <c r="J43" s="3">
        <v>0</v>
      </c>
      <c r="K43" s="3">
        <v>1</v>
      </c>
      <c r="L43" s="2">
        <v>7</v>
      </c>
      <c r="M43" s="3">
        <v>190</v>
      </c>
      <c r="N43" s="3">
        <v>2.5</v>
      </c>
      <c r="O43" s="4">
        <v>0</v>
      </c>
      <c r="P43" s="4">
        <v>7.0000000000000007E-2</v>
      </c>
      <c r="Q43" s="4">
        <v>0.15</v>
      </c>
      <c r="R43" s="4">
        <v>2</v>
      </c>
      <c r="S43" s="4">
        <v>0</v>
      </c>
      <c r="T43" s="2">
        <v>0</v>
      </c>
      <c r="U43" s="2">
        <v>1</v>
      </c>
      <c r="V43" s="2" t="s">
        <v>161</v>
      </c>
      <c r="W43" s="4"/>
      <c r="X43" s="3"/>
      <c r="AB43" s="2"/>
    </row>
    <row r="44" spans="1:28" x14ac:dyDescent="0.35">
      <c r="A44" s="2" t="s">
        <v>162</v>
      </c>
      <c r="B44" s="2">
        <v>41</v>
      </c>
      <c r="C44" s="2">
        <v>198</v>
      </c>
      <c r="D44" s="3">
        <v>69.2</v>
      </c>
      <c r="E44" s="3">
        <v>14.4</v>
      </c>
      <c r="G44" s="3">
        <v>15.1</v>
      </c>
      <c r="K44" s="3">
        <v>1.2</v>
      </c>
      <c r="L44" s="2">
        <v>12</v>
      </c>
      <c r="M44" s="3">
        <v>238</v>
      </c>
      <c r="N44" s="3">
        <v>1.3</v>
      </c>
      <c r="P44" s="4">
        <v>0.9</v>
      </c>
      <c r="Q44" s="4">
        <v>0.16</v>
      </c>
      <c r="R44" s="4">
        <v>5.0999999999999996</v>
      </c>
      <c r="T44" s="2">
        <v>0</v>
      </c>
      <c r="U44" s="2">
        <v>1</v>
      </c>
      <c r="V44" s="2" t="s">
        <v>163</v>
      </c>
      <c r="W44" s="4"/>
      <c r="X44" s="3"/>
      <c r="AB44" s="2"/>
    </row>
    <row r="45" spans="1:28" x14ac:dyDescent="0.35">
      <c r="A45" s="2" t="s">
        <v>164</v>
      </c>
      <c r="B45" s="2">
        <v>42</v>
      </c>
      <c r="C45" s="2">
        <v>121</v>
      </c>
      <c r="D45" s="3">
        <v>73.7</v>
      </c>
      <c r="E45" s="3">
        <v>18.5</v>
      </c>
      <c r="G45" s="3">
        <v>4.7</v>
      </c>
      <c r="K45" s="3">
        <v>1.4</v>
      </c>
      <c r="L45" s="2">
        <v>17</v>
      </c>
      <c r="M45" s="3">
        <v>307</v>
      </c>
      <c r="N45" s="3">
        <v>6.2</v>
      </c>
      <c r="O45" s="4">
        <v>3920</v>
      </c>
      <c r="P45" s="4">
        <v>0.3</v>
      </c>
      <c r="Q45" s="4">
        <v>2.4900000000000002</v>
      </c>
      <c r="R45" s="4">
        <v>14.9</v>
      </c>
      <c r="S45" s="4">
        <v>9.8000000000000007</v>
      </c>
      <c r="T45" s="2">
        <v>0</v>
      </c>
      <c r="U45" s="2">
        <v>1</v>
      </c>
      <c r="V45" s="2" t="s">
        <v>165</v>
      </c>
      <c r="W45" s="4"/>
      <c r="X45" s="3"/>
      <c r="AB45" s="2"/>
    </row>
    <row r="46" spans="1:28" x14ac:dyDescent="0.35">
      <c r="A46" s="2" t="s">
        <v>166</v>
      </c>
      <c r="B46" s="2">
        <v>43</v>
      </c>
      <c r="C46" s="2">
        <v>284</v>
      </c>
      <c r="D46" s="3">
        <v>57</v>
      </c>
      <c r="E46" s="3">
        <v>20</v>
      </c>
      <c r="G46" s="3">
        <v>22</v>
      </c>
      <c r="I46" s="3">
        <v>0</v>
      </c>
      <c r="J46" s="3">
        <v>0</v>
      </c>
      <c r="K46" s="3">
        <v>1</v>
      </c>
      <c r="L46" s="2">
        <v>16</v>
      </c>
      <c r="M46" s="3">
        <v>240</v>
      </c>
      <c r="N46" s="3">
        <v>3</v>
      </c>
      <c r="O46" s="4">
        <v>0</v>
      </c>
      <c r="P46" s="4">
        <v>0.98</v>
      </c>
      <c r="Q46" s="4">
        <v>0.28000000000000003</v>
      </c>
      <c r="R46" s="4">
        <v>5.2</v>
      </c>
      <c r="S46" s="4">
        <v>0</v>
      </c>
      <c r="U46" s="2">
        <v>1</v>
      </c>
      <c r="V46" s="2" t="s">
        <v>167</v>
      </c>
      <c r="W46" s="4"/>
      <c r="X46" s="3"/>
      <c r="AB46" s="2"/>
    </row>
    <row r="47" spans="1:28" x14ac:dyDescent="0.35">
      <c r="A47" s="2" t="s">
        <v>168</v>
      </c>
      <c r="B47" s="2">
        <v>44</v>
      </c>
      <c r="C47" s="2">
        <v>79</v>
      </c>
      <c r="D47" s="3">
        <v>81.3</v>
      </c>
      <c r="E47" s="3">
        <v>13.5</v>
      </c>
      <c r="G47" s="3">
        <v>2.4</v>
      </c>
      <c r="K47" s="3">
        <v>0.9</v>
      </c>
      <c r="L47" s="2">
        <v>17</v>
      </c>
      <c r="M47" s="3">
        <v>169</v>
      </c>
      <c r="N47" s="3">
        <v>3.4</v>
      </c>
      <c r="P47" s="4">
        <v>0.1</v>
      </c>
      <c r="Q47" s="4">
        <v>0.27</v>
      </c>
      <c r="R47" s="4">
        <v>3.05</v>
      </c>
      <c r="S47" s="4">
        <v>4.3</v>
      </c>
      <c r="T47" s="2">
        <v>0</v>
      </c>
      <c r="U47" s="2">
        <v>1</v>
      </c>
      <c r="V47" s="2" t="s">
        <v>169</v>
      </c>
      <c r="W47" s="4"/>
      <c r="X47" s="3"/>
      <c r="AB47" s="2"/>
    </row>
    <row r="48" spans="1:28" x14ac:dyDescent="0.35">
      <c r="A48" s="2" t="s">
        <v>170</v>
      </c>
      <c r="B48" s="2">
        <v>45</v>
      </c>
      <c r="C48" s="2">
        <v>139</v>
      </c>
      <c r="D48" s="3">
        <v>75.400000000000006</v>
      </c>
      <c r="E48" s="3">
        <v>13.9</v>
      </c>
      <c r="G48" s="3">
        <v>8.8000000000000007</v>
      </c>
      <c r="K48" s="3">
        <v>1.1000000000000001</v>
      </c>
      <c r="L48" s="2">
        <v>6</v>
      </c>
      <c r="M48" s="3">
        <v>210</v>
      </c>
      <c r="N48" s="3">
        <v>5.2</v>
      </c>
      <c r="O48" s="4">
        <v>28</v>
      </c>
      <c r="P48" s="4">
        <v>0.35</v>
      </c>
      <c r="Q48" s="4">
        <v>2.96</v>
      </c>
      <c r="R48" s="4">
        <v>7.9</v>
      </c>
      <c r="S48" s="4">
        <v>7.2</v>
      </c>
      <c r="T48" s="2">
        <v>0</v>
      </c>
      <c r="U48" s="2">
        <v>1</v>
      </c>
      <c r="V48" s="2" t="s">
        <v>153</v>
      </c>
      <c r="W48" s="4"/>
      <c r="X48" s="3"/>
      <c r="AB48" s="2"/>
    </row>
    <row r="49" spans="1:33" x14ac:dyDescent="0.35">
      <c r="A49" s="2" t="s">
        <v>171</v>
      </c>
      <c r="B49" s="2">
        <v>46</v>
      </c>
      <c r="C49" s="2">
        <v>115</v>
      </c>
      <c r="D49" s="3">
        <v>73.900000000000006</v>
      </c>
      <c r="E49" s="3">
        <v>19.399999999999999</v>
      </c>
      <c r="G49" s="3">
        <v>3.6</v>
      </c>
      <c r="K49" s="3">
        <v>1.2</v>
      </c>
      <c r="L49" s="2">
        <v>8</v>
      </c>
      <c r="M49" s="3">
        <v>186</v>
      </c>
      <c r="N49" s="3">
        <v>3.1</v>
      </c>
      <c r="P49" s="4">
        <v>0.15</v>
      </c>
      <c r="Q49" s="4">
        <v>0.22</v>
      </c>
      <c r="R49" s="4">
        <v>1.1000000000000001</v>
      </c>
      <c r="T49" s="2">
        <v>0</v>
      </c>
      <c r="U49" s="2">
        <v>1</v>
      </c>
      <c r="V49" s="2" t="s">
        <v>172</v>
      </c>
      <c r="W49" s="4"/>
      <c r="X49" s="3"/>
      <c r="AB49" s="2"/>
    </row>
    <row r="50" spans="1:33" x14ac:dyDescent="0.35">
      <c r="A50" s="2" t="s">
        <v>173</v>
      </c>
      <c r="B50" s="2">
        <v>47</v>
      </c>
      <c r="C50" s="2">
        <v>163</v>
      </c>
      <c r="D50" s="3">
        <v>69.8</v>
      </c>
      <c r="E50" s="3">
        <v>20</v>
      </c>
      <c r="G50" s="3">
        <v>8.6</v>
      </c>
      <c r="I50" s="3">
        <v>0</v>
      </c>
      <c r="J50" s="3">
        <v>0</v>
      </c>
      <c r="K50" s="3">
        <v>1.6</v>
      </c>
      <c r="L50" s="2">
        <v>18</v>
      </c>
      <c r="M50" s="3">
        <v>210</v>
      </c>
      <c r="N50" s="3">
        <v>2.4</v>
      </c>
      <c r="O50" s="4">
        <v>0</v>
      </c>
      <c r="P50" s="4">
        <v>0.04</v>
      </c>
      <c r="Q50" s="4">
        <v>0.18</v>
      </c>
      <c r="R50" s="4">
        <v>10</v>
      </c>
      <c r="S50" s="4">
        <v>0</v>
      </c>
      <c r="T50" s="2">
        <v>0</v>
      </c>
      <c r="U50" s="2">
        <v>1</v>
      </c>
      <c r="V50" s="2" t="s">
        <v>174</v>
      </c>
      <c r="W50" s="4"/>
      <c r="X50" s="3"/>
      <c r="AB50" s="2"/>
    </row>
    <row r="51" spans="1:33" x14ac:dyDescent="0.35">
      <c r="A51" s="2" t="s">
        <v>175</v>
      </c>
      <c r="B51" s="2">
        <v>48</v>
      </c>
      <c r="C51" s="2">
        <v>96</v>
      </c>
      <c r="D51" s="3">
        <v>78.099999999999994</v>
      </c>
      <c r="E51" s="3">
        <v>19</v>
      </c>
      <c r="G51" s="3">
        <v>1.6</v>
      </c>
      <c r="K51" s="3">
        <v>1.2</v>
      </c>
      <c r="L51" s="2">
        <v>29</v>
      </c>
      <c r="M51" s="3">
        <v>258</v>
      </c>
      <c r="N51" s="3">
        <v>1.9</v>
      </c>
      <c r="P51" s="4">
        <v>0.06</v>
      </c>
      <c r="Q51" s="4">
        <v>0.14000000000000001</v>
      </c>
      <c r="R51" s="4">
        <v>6.5</v>
      </c>
      <c r="T51" s="2">
        <v>0</v>
      </c>
      <c r="U51" s="2">
        <v>1</v>
      </c>
      <c r="V51" s="2" t="s">
        <v>174</v>
      </c>
      <c r="W51" s="4"/>
      <c r="X51" s="3"/>
      <c r="AB51" s="2"/>
    </row>
    <row r="52" spans="1:33" x14ac:dyDescent="0.35">
      <c r="A52" s="2" t="s">
        <v>176</v>
      </c>
      <c r="B52" s="2">
        <v>49</v>
      </c>
      <c r="C52" s="2">
        <v>112</v>
      </c>
      <c r="D52" s="3">
        <v>72</v>
      </c>
      <c r="E52" s="3">
        <v>24.3</v>
      </c>
      <c r="G52" s="3">
        <v>0.9</v>
      </c>
      <c r="K52" s="3">
        <v>1.2</v>
      </c>
      <c r="L52" s="2">
        <v>106</v>
      </c>
      <c r="M52" s="3">
        <v>200</v>
      </c>
      <c r="N52" s="3">
        <v>1.8</v>
      </c>
      <c r="P52" s="4">
        <v>0.05</v>
      </c>
      <c r="Q52" s="4">
        <v>0.5</v>
      </c>
      <c r="R52" s="4">
        <v>7</v>
      </c>
      <c r="S52" s="4">
        <v>9.3000000000000007</v>
      </c>
      <c r="T52" s="2">
        <v>0</v>
      </c>
      <c r="U52" s="2">
        <v>1</v>
      </c>
      <c r="V52" s="2" t="s">
        <v>174</v>
      </c>
      <c r="W52" s="4"/>
      <c r="X52" s="3"/>
      <c r="AB52" s="2"/>
    </row>
    <row r="53" spans="1:33" x14ac:dyDescent="0.35">
      <c r="A53" s="2" t="s">
        <v>177</v>
      </c>
      <c r="B53" s="2">
        <v>50</v>
      </c>
      <c r="C53" s="2">
        <v>108</v>
      </c>
      <c r="D53" s="3">
        <v>73.2</v>
      </c>
      <c r="E53" s="3">
        <v>19.2</v>
      </c>
      <c r="G53" s="3">
        <v>2.9</v>
      </c>
      <c r="K53" s="3">
        <v>1.4</v>
      </c>
      <c r="L53" s="2">
        <v>5</v>
      </c>
      <c r="M53" s="3">
        <v>237</v>
      </c>
      <c r="N53" s="3">
        <v>0.8</v>
      </c>
      <c r="O53" s="4">
        <v>16</v>
      </c>
      <c r="P53" s="4">
        <v>0.06</v>
      </c>
      <c r="Q53" s="4">
        <v>0.06</v>
      </c>
      <c r="R53" s="4">
        <v>12.9</v>
      </c>
      <c r="S53" s="4">
        <v>4.4000000000000004</v>
      </c>
      <c r="T53" s="2">
        <v>0</v>
      </c>
      <c r="U53" s="2">
        <v>1</v>
      </c>
      <c r="V53" s="2" t="s">
        <v>178</v>
      </c>
      <c r="W53" s="4"/>
      <c r="X53" s="3"/>
      <c r="AB53" s="2"/>
    </row>
    <row r="54" spans="1:33" x14ac:dyDescent="0.35">
      <c r="A54" s="2" t="s">
        <v>179</v>
      </c>
      <c r="B54" s="2">
        <v>51</v>
      </c>
      <c r="C54" s="2">
        <v>120</v>
      </c>
      <c r="D54" s="3">
        <v>71.3</v>
      </c>
      <c r="E54" s="3">
        <v>20.6</v>
      </c>
      <c r="G54" s="3">
        <v>3.6</v>
      </c>
      <c r="K54" s="3">
        <v>1.3</v>
      </c>
      <c r="L54" s="2">
        <v>9</v>
      </c>
      <c r="M54" s="3">
        <v>190</v>
      </c>
      <c r="N54" s="3">
        <v>0.9</v>
      </c>
      <c r="O54" s="4">
        <v>16</v>
      </c>
      <c r="P54" s="4">
        <v>0.06</v>
      </c>
      <c r="Q54" s="4">
        <v>0.15</v>
      </c>
      <c r="R54" s="4">
        <v>6.4</v>
      </c>
      <c r="S54" s="4">
        <v>4.7</v>
      </c>
      <c r="T54" s="2">
        <v>0</v>
      </c>
      <c r="U54" s="2">
        <v>1</v>
      </c>
      <c r="V54" s="2" t="s">
        <v>180</v>
      </c>
      <c r="W54" s="4"/>
      <c r="X54" s="3"/>
      <c r="AB54" s="2"/>
    </row>
    <row r="55" spans="1:33" x14ac:dyDescent="0.35">
      <c r="A55" s="2" t="s">
        <v>181</v>
      </c>
      <c r="B55" s="2">
        <v>52</v>
      </c>
      <c r="C55" s="2">
        <v>326</v>
      </c>
      <c r="D55" s="3">
        <v>54.3</v>
      </c>
      <c r="E55" s="3">
        <v>16</v>
      </c>
      <c r="G55" s="3">
        <v>28.6</v>
      </c>
      <c r="I55" s="3">
        <v>0</v>
      </c>
      <c r="J55" s="3">
        <v>0</v>
      </c>
      <c r="K55" s="3">
        <v>1</v>
      </c>
      <c r="L55" s="2">
        <v>15</v>
      </c>
      <c r="M55" s="3">
        <v>188</v>
      </c>
      <c r="N55" s="3">
        <v>1.8</v>
      </c>
      <c r="P55" s="4">
        <v>0.1</v>
      </c>
      <c r="Q55" s="4">
        <v>0.24</v>
      </c>
      <c r="R55" s="4">
        <v>5.6</v>
      </c>
      <c r="S55" s="4">
        <v>0</v>
      </c>
      <c r="T55" s="2">
        <v>36</v>
      </c>
      <c r="U55" s="2">
        <v>1</v>
      </c>
      <c r="V55" s="2" t="s">
        <v>182</v>
      </c>
      <c r="W55" s="4"/>
      <c r="X55" s="3"/>
      <c r="AB55" s="2"/>
    </row>
    <row r="56" spans="1:33" x14ac:dyDescent="0.35">
      <c r="A56" s="2" t="s">
        <v>183</v>
      </c>
      <c r="B56" s="2">
        <v>53</v>
      </c>
      <c r="C56" s="2">
        <v>268</v>
      </c>
      <c r="D56" s="3">
        <v>58.3</v>
      </c>
      <c r="E56" s="3">
        <v>20.100000000000001</v>
      </c>
      <c r="G56" s="3">
        <v>20.2</v>
      </c>
      <c r="I56" s="3">
        <v>0</v>
      </c>
      <c r="J56" s="3">
        <v>0</v>
      </c>
      <c r="K56" s="3">
        <v>1</v>
      </c>
      <c r="L56" s="2">
        <v>23</v>
      </c>
      <c r="M56" s="3">
        <v>320</v>
      </c>
      <c r="N56" s="3">
        <v>3.8</v>
      </c>
      <c r="P56" s="4">
        <v>0.09</v>
      </c>
      <c r="Q56" s="4">
        <v>0.14000000000000001</v>
      </c>
      <c r="R56" s="4">
        <v>8</v>
      </c>
      <c r="S56" s="4">
        <v>0</v>
      </c>
      <c r="T56" s="2">
        <v>33</v>
      </c>
      <c r="U56" s="2">
        <v>1</v>
      </c>
      <c r="V56" s="2" t="s">
        <v>184</v>
      </c>
      <c r="W56" s="4"/>
      <c r="X56" s="3"/>
      <c r="AB56" s="2"/>
    </row>
    <row r="57" spans="1:33" x14ac:dyDescent="0.35">
      <c r="A57" s="2" t="s">
        <v>185</v>
      </c>
      <c r="B57" s="2">
        <v>54</v>
      </c>
      <c r="C57" s="2">
        <v>170</v>
      </c>
      <c r="D57" s="3">
        <v>70.599999999999994</v>
      </c>
      <c r="E57" s="3">
        <v>18.2</v>
      </c>
      <c r="G57" s="3">
        <v>10.199999999999999</v>
      </c>
      <c r="I57" s="3">
        <v>0</v>
      </c>
      <c r="J57" s="3">
        <v>0</v>
      </c>
      <c r="K57" s="3">
        <v>1</v>
      </c>
      <c r="L57" s="2">
        <v>14</v>
      </c>
      <c r="M57" s="3">
        <v>200</v>
      </c>
      <c r="N57" s="3">
        <v>1.5</v>
      </c>
      <c r="P57" s="4">
        <v>0.08</v>
      </c>
      <c r="Q57" s="4">
        <v>0.16</v>
      </c>
      <c r="R57" s="4">
        <v>9</v>
      </c>
      <c r="S57" s="4">
        <v>0</v>
      </c>
      <c r="T57" s="2">
        <v>0</v>
      </c>
      <c r="U57" s="2">
        <v>1</v>
      </c>
      <c r="V57" s="2" t="s">
        <v>186</v>
      </c>
      <c r="W57" s="4"/>
      <c r="X57" s="3"/>
      <c r="AB57" s="2"/>
    </row>
    <row r="58" spans="1:33" x14ac:dyDescent="0.35">
      <c r="A58" s="2" t="s">
        <v>187</v>
      </c>
      <c r="B58" s="2">
        <v>55</v>
      </c>
      <c r="C58" s="2">
        <v>157</v>
      </c>
      <c r="D58" s="3">
        <v>69.599999999999994</v>
      </c>
      <c r="E58" s="3">
        <v>20.5</v>
      </c>
      <c r="G58" s="3">
        <v>7</v>
      </c>
      <c r="I58" s="3">
        <v>1.6</v>
      </c>
      <c r="J58" s="3">
        <v>0</v>
      </c>
      <c r="K58" s="3">
        <v>1.3</v>
      </c>
      <c r="L58" s="2">
        <v>23</v>
      </c>
      <c r="M58" s="3">
        <v>142</v>
      </c>
      <c r="N58" s="3">
        <v>1.7</v>
      </c>
      <c r="O58" s="4">
        <v>9</v>
      </c>
      <c r="P58" s="4">
        <v>0.12</v>
      </c>
      <c r="Q58" s="4">
        <v>0.91</v>
      </c>
      <c r="R58" s="4">
        <v>5.2</v>
      </c>
      <c r="S58" s="4">
        <v>6</v>
      </c>
      <c r="T58" s="2">
        <v>0</v>
      </c>
      <c r="U58" s="2">
        <v>1</v>
      </c>
      <c r="V58" s="2" t="s">
        <v>188</v>
      </c>
      <c r="W58" s="4"/>
      <c r="X58" s="3"/>
      <c r="AB58" s="2"/>
      <c r="AC58" s="4"/>
      <c r="AD58" s="4"/>
      <c r="AE58" s="3"/>
      <c r="AF58" s="4"/>
      <c r="AG58" s="3"/>
    </row>
    <row r="59" spans="1:33" x14ac:dyDescent="0.35">
      <c r="A59" s="2" t="s">
        <v>189</v>
      </c>
      <c r="B59" s="2">
        <v>56</v>
      </c>
      <c r="C59" s="2">
        <v>69</v>
      </c>
      <c r="D59" s="3">
        <v>82</v>
      </c>
      <c r="E59" s="3">
        <v>16</v>
      </c>
      <c r="G59" s="3">
        <v>0.1</v>
      </c>
      <c r="K59" s="3">
        <v>1.1000000000000001</v>
      </c>
      <c r="L59" s="2">
        <v>14</v>
      </c>
      <c r="M59" s="3">
        <v>115</v>
      </c>
      <c r="N59" s="3">
        <v>29.5</v>
      </c>
      <c r="O59" s="4">
        <v>7.6</v>
      </c>
      <c r="P59" s="4">
        <v>0.01</v>
      </c>
      <c r="Q59" s="4">
        <v>0.03</v>
      </c>
      <c r="S59" s="4">
        <v>4</v>
      </c>
      <c r="T59" s="2">
        <v>0</v>
      </c>
      <c r="U59" s="2">
        <v>1</v>
      </c>
      <c r="V59" s="2" t="s">
        <v>190</v>
      </c>
      <c r="W59" s="4"/>
      <c r="X59" s="3"/>
      <c r="AB59" s="2"/>
    </row>
    <row r="60" spans="1:33" x14ac:dyDescent="0.35">
      <c r="A60" s="2" t="s">
        <v>191</v>
      </c>
      <c r="B60" s="2">
        <v>57</v>
      </c>
      <c r="C60" s="2">
        <v>65</v>
      </c>
      <c r="D60" s="3">
        <v>83</v>
      </c>
      <c r="E60" s="3">
        <v>15</v>
      </c>
      <c r="G60" s="3">
        <v>0.1</v>
      </c>
      <c r="K60" s="3">
        <v>1.4</v>
      </c>
      <c r="L60" s="2">
        <v>12</v>
      </c>
      <c r="M60" s="3">
        <v>101</v>
      </c>
      <c r="N60" s="3">
        <v>27.3</v>
      </c>
      <c r="O60" s="4">
        <v>8.3000000000000007</v>
      </c>
      <c r="P60" s="4">
        <v>0.01</v>
      </c>
      <c r="Q60" s="4">
        <v>0.33</v>
      </c>
      <c r="S60" s="4">
        <v>4.5</v>
      </c>
      <c r="T60" s="2">
        <v>0</v>
      </c>
      <c r="U60" s="2">
        <v>1</v>
      </c>
      <c r="V60" s="2" t="s">
        <v>190</v>
      </c>
      <c r="W60" s="4"/>
      <c r="X60" s="3"/>
      <c r="AB60" s="2"/>
    </row>
    <row r="61" spans="1:33" x14ac:dyDescent="0.35">
      <c r="A61" s="2" t="s">
        <v>192</v>
      </c>
      <c r="B61" s="2">
        <v>58</v>
      </c>
      <c r="C61" s="2">
        <v>68</v>
      </c>
      <c r="D61" s="3">
        <v>83.2</v>
      </c>
      <c r="E61" s="3">
        <v>15.6</v>
      </c>
      <c r="G61" s="3">
        <v>0.2</v>
      </c>
      <c r="K61" s="3">
        <v>0.2</v>
      </c>
      <c r="L61" s="2">
        <v>10</v>
      </c>
      <c r="M61" s="3">
        <v>93</v>
      </c>
      <c r="N61" s="3">
        <v>0</v>
      </c>
      <c r="P61" s="4">
        <v>0.02</v>
      </c>
      <c r="Q61" s="4">
        <v>0.2</v>
      </c>
      <c r="R61" s="4">
        <v>1.35</v>
      </c>
      <c r="S61" s="4">
        <v>1.6</v>
      </c>
      <c r="T61" s="2">
        <v>0</v>
      </c>
      <c r="U61" s="2">
        <v>1</v>
      </c>
      <c r="V61" s="2" t="s">
        <v>174</v>
      </c>
      <c r="W61" s="4"/>
      <c r="X61" s="3"/>
      <c r="AB61" s="2"/>
    </row>
    <row r="62" spans="1:33" x14ac:dyDescent="0.35">
      <c r="A62" s="2" t="s">
        <v>193</v>
      </c>
      <c r="B62" s="2">
        <v>59</v>
      </c>
      <c r="C62" s="2">
        <v>78</v>
      </c>
      <c r="D62" s="3">
        <v>81.599999999999994</v>
      </c>
      <c r="E62" s="3">
        <v>16.399999999999999</v>
      </c>
      <c r="G62" s="3">
        <v>0.9</v>
      </c>
      <c r="K62" s="3">
        <v>1</v>
      </c>
      <c r="L62" s="2">
        <v>9</v>
      </c>
      <c r="M62" s="3">
        <v>121</v>
      </c>
      <c r="N62" s="3">
        <v>1.3</v>
      </c>
      <c r="P62" s="4">
        <v>0.02</v>
      </c>
      <c r="Q62" s="4">
        <v>0.09</v>
      </c>
      <c r="R62" s="4">
        <v>5.25</v>
      </c>
      <c r="T62" s="2">
        <v>0</v>
      </c>
      <c r="U62" s="2">
        <v>1</v>
      </c>
      <c r="V62" s="2" t="s">
        <v>194</v>
      </c>
      <c r="W62" s="4"/>
      <c r="X62" s="3"/>
      <c r="AB62" s="2"/>
    </row>
    <row r="63" spans="1:33" x14ac:dyDescent="0.35">
      <c r="A63" s="2" t="s">
        <v>195</v>
      </c>
      <c r="B63" s="2">
        <v>60</v>
      </c>
      <c r="C63" s="2">
        <v>92</v>
      </c>
      <c r="D63" s="3">
        <v>78.099999999999994</v>
      </c>
      <c r="E63" s="3">
        <v>18.899999999999999</v>
      </c>
      <c r="G63" s="3">
        <v>1.2</v>
      </c>
      <c r="K63" s="3">
        <v>1.5</v>
      </c>
      <c r="L63" s="2">
        <v>7</v>
      </c>
      <c r="M63" s="3">
        <v>161</v>
      </c>
      <c r="N63" s="3">
        <v>28.7</v>
      </c>
      <c r="O63" s="4">
        <v>89</v>
      </c>
      <c r="P63" s="4">
        <v>0.17</v>
      </c>
      <c r="Q63" s="4">
        <v>0.38</v>
      </c>
      <c r="R63" s="4">
        <v>3.55</v>
      </c>
      <c r="S63" s="4">
        <v>10.1</v>
      </c>
      <c r="U63" s="2">
        <v>1</v>
      </c>
      <c r="V63" s="2" t="s">
        <v>196</v>
      </c>
      <c r="W63" s="4"/>
      <c r="X63" s="3"/>
      <c r="AB63" s="2"/>
    </row>
    <row r="64" spans="1:33" x14ac:dyDescent="0.35">
      <c r="A64" s="2" t="s">
        <v>197</v>
      </c>
      <c r="B64" s="2">
        <v>61</v>
      </c>
      <c r="C64" s="2">
        <v>110</v>
      </c>
      <c r="D64" s="3">
        <v>77.099999999999994</v>
      </c>
      <c r="E64" s="3">
        <v>18.600000000000001</v>
      </c>
      <c r="G64" s="3">
        <v>3.4</v>
      </c>
      <c r="K64" s="3">
        <v>0.7</v>
      </c>
      <c r="L64" s="2">
        <v>57</v>
      </c>
      <c r="M64" s="3">
        <v>110</v>
      </c>
      <c r="N64" s="3">
        <v>0.5</v>
      </c>
      <c r="P64" s="4">
        <v>0.04</v>
      </c>
      <c r="R64" s="4">
        <v>1.04</v>
      </c>
      <c r="S64" s="4">
        <v>0</v>
      </c>
      <c r="U64" s="2">
        <v>1</v>
      </c>
      <c r="V64" s="2" t="s">
        <v>198</v>
      </c>
      <c r="W64" s="4"/>
      <c r="X64" s="3"/>
      <c r="AB64" s="2"/>
    </row>
    <row r="65" spans="1:33" x14ac:dyDescent="0.35">
      <c r="A65" s="2" t="s">
        <v>199</v>
      </c>
      <c r="B65" s="2">
        <v>62</v>
      </c>
      <c r="C65" s="2">
        <v>105</v>
      </c>
      <c r="D65" s="3">
        <v>75.900000000000006</v>
      </c>
      <c r="E65" s="3">
        <v>21.3</v>
      </c>
      <c r="G65" s="3">
        <v>1.6</v>
      </c>
      <c r="K65" s="3">
        <v>1.1000000000000001</v>
      </c>
      <c r="L65" s="2">
        <v>16</v>
      </c>
      <c r="M65" s="3">
        <v>208</v>
      </c>
      <c r="N65" s="3">
        <v>3.4</v>
      </c>
      <c r="P65" s="4">
        <v>0.03</v>
      </c>
      <c r="Q65" s="4">
        <v>0.13</v>
      </c>
      <c r="R65" s="4">
        <v>6.82</v>
      </c>
      <c r="T65" s="2">
        <v>0</v>
      </c>
      <c r="U65" s="2">
        <v>1</v>
      </c>
      <c r="V65" s="2" t="s">
        <v>200</v>
      </c>
      <c r="W65" s="4"/>
      <c r="X65" s="3"/>
      <c r="AB65" s="2"/>
    </row>
    <row r="66" spans="1:33" x14ac:dyDescent="0.35">
      <c r="A66" s="2" t="s">
        <v>201</v>
      </c>
      <c r="B66" s="2">
        <v>63</v>
      </c>
      <c r="C66" s="2">
        <v>102</v>
      </c>
      <c r="D66" s="3">
        <v>77</v>
      </c>
      <c r="E66" s="3">
        <v>16.600000000000001</v>
      </c>
      <c r="G66" s="3">
        <v>3.5</v>
      </c>
      <c r="K66" s="3">
        <v>1</v>
      </c>
      <c r="L66" s="2">
        <v>6</v>
      </c>
      <c r="M66" s="3">
        <v>209</v>
      </c>
      <c r="N66" s="3">
        <v>3.6</v>
      </c>
      <c r="O66" s="4">
        <v>14</v>
      </c>
      <c r="P66" s="4">
        <v>0.42</v>
      </c>
      <c r="Q66" s="4">
        <v>0.88</v>
      </c>
      <c r="R66" s="4">
        <v>8.1</v>
      </c>
      <c r="S66" s="4">
        <v>3.6</v>
      </c>
      <c r="U66" s="2">
        <v>1</v>
      </c>
      <c r="V66" s="2" t="s">
        <v>143</v>
      </c>
      <c r="W66" s="4"/>
      <c r="X66" s="3"/>
      <c r="AB66" s="2"/>
      <c r="AC66" s="4"/>
      <c r="AD66" s="4"/>
      <c r="AE66" s="3"/>
      <c r="AF66" s="4"/>
      <c r="AG66" s="3"/>
    </row>
    <row r="67" spans="1:33" x14ac:dyDescent="0.35">
      <c r="A67" s="2" t="s">
        <v>202</v>
      </c>
      <c r="B67" s="2">
        <v>64</v>
      </c>
      <c r="C67" s="2">
        <v>58</v>
      </c>
      <c r="D67" s="3">
        <v>86.9</v>
      </c>
      <c r="E67" s="3">
        <v>9.8000000000000007</v>
      </c>
      <c r="G67" s="3">
        <v>1.8</v>
      </c>
      <c r="K67" s="3">
        <v>1.1000000000000001</v>
      </c>
      <c r="L67" s="2">
        <v>25</v>
      </c>
      <c r="M67" s="3">
        <v>222</v>
      </c>
      <c r="N67" s="3">
        <v>0.9</v>
      </c>
      <c r="P67" s="4">
        <v>0.13</v>
      </c>
      <c r="Q67" s="4">
        <v>0.34</v>
      </c>
      <c r="R67" s="4">
        <v>2.0499999999999998</v>
      </c>
      <c r="S67" s="4">
        <v>43.2</v>
      </c>
      <c r="U67" s="2">
        <v>1</v>
      </c>
      <c r="V67" s="2" t="s">
        <v>203</v>
      </c>
      <c r="W67" s="4"/>
      <c r="X67" s="3"/>
      <c r="AB67" s="2"/>
    </row>
    <row r="68" spans="1:33" x14ac:dyDescent="0.35">
      <c r="A68" s="2" t="s">
        <v>204</v>
      </c>
      <c r="B68" s="2">
        <v>65</v>
      </c>
      <c r="C68" s="2">
        <v>127</v>
      </c>
      <c r="D68" s="3">
        <v>70.8</v>
      </c>
      <c r="E68" s="3">
        <v>20</v>
      </c>
      <c r="G68" s="3">
        <v>4.5999999999999996</v>
      </c>
      <c r="K68" s="3">
        <v>1.3</v>
      </c>
      <c r="L68" s="2">
        <v>13</v>
      </c>
      <c r="M68" s="3">
        <v>166</v>
      </c>
      <c r="N68" s="3">
        <v>5.4</v>
      </c>
      <c r="O68" s="4">
        <v>8082</v>
      </c>
      <c r="P68" s="4">
        <v>0.24</v>
      </c>
      <c r="Q68" s="4">
        <v>1.89</v>
      </c>
      <c r="R68" s="4">
        <v>12.3</v>
      </c>
      <c r="S68" s="4">
        <v>19.5</v>
      </c>
      <c r="T68" s="2">
        <v>0</v>
      </c>
      <c r="U68" s="2">
        <v>1</v>
      </c>
      <c r="V68" s="2" t="s">
        <v>205</v>
      </c>
      <c r="W68" s="4"/>
      <c r="X68" s="3"/>
      <c r="AB68" s="2"/>
    </row>
    <row r="69" spans="1:33" x14ac:dyDescent="0.35">
      <c r="A69" s="2" t="s">
        <v>206</v>
      </c>
      <c r="B69" s="2">
        <v>66</v>
      </c>
      <c r="C69" s="2">
        <v>171</v>
      </c>
      <c r="D69" s="3">
        <v>71.099999999999994</v>
      </c>
      <c r="E69" s="3">
        <v>16.5</v>
      </c>
      <c r="G69" s="3">
        <v>11.2</v>
      </c>
      <c r="K69" s="3">
        <v>0.9</v>
      </c>
      <c r="L69" s="2">
        <v>9</v>
      </c>
      <c r="M69" s="3">
        <v>166</v>
      </c>
      <c r="N69" s="3">
        <v>2.2000000000000002</v>
      </c>
      <c r="P69" s="4">
        <v>0.09</v>
      </c>
      <c r="Q69" s="4">
        <v>0.55000000000000004</v>
      </c>
      <c r="R69" s="4">
        <v>3</v>
      </c>
      <c r="S69" s="4">
        <v>1.9</v>
      </c>
      <c r="U69" s="2">
        <v>1</v>
      </c>
      <c r="V69" s="2" t="s">
        <v>207</v>
      </c>
      <c r="W69" s="4"/>
      <c r="X69" s="3"/>
      <c r="AB69" s="2"/>
    </row>
    <row r="70" spans="1:33" x14ac:dyDescent="0.35">
      <c r="A70" s="2" t="s">
        <v>208</v>
      </c>
      <c r="B70" s="2">
        <v>67</v>
      </c>
      <c r="C70" s="2">
        <v>104</v>
      </c>
      <c r="D70" s="3">
        <v>79.5</v>
      </c>
      <c r="E70" s="3">
        <v>16.899999999999999</v>
      </c>
      <c r="G70" s="3">
        <v>3.5</v>
      </c>
      <c r="K70" s="3">
        <v>0.1</v>
      </c>
      <c r="L70" s="2">
        <v>66</v>
      </c>
      <c r="M70" s="3">
        <v>40</v>
      </c>
      <c r="N70" s="3">
        <v>0.8</v>
      </c>
      <c r="O70" s="4">
        <v>65</v>
      </c>
      <c r="P70" s="4">
        <v>0.01</v>
      </c>
      <c r="Q70" s="4">
        <v>0.03</v>
      </c>
      <c r="R70" s="4">
        <v>0.56000000000000005</v>
      </c>
      <c r="S70" s="4">
        <v>0</v>
      </c>
      <c r="T70" s="2">
        <v>0</v>
      </c>
      <c r="U70" s="2">
        <v>1</v>
      </c>
      <c r="V70" s="2" t="s">
        <v>147</v>
      </c>
      <c r="W70" s="4"/>
      <c r="X70" s="3"/>
      <c r="AB70" s="2"/>
    </row>
    <row r="71" spans="1:33" x14ac:dyDescent="0.35">
      <c r="A71" s="2" t="s">
        <v>209</v>
      </c>
      <c r="B71" s="2">
        <v>68</v>
      </c>
      <c r="C71" s="2">
        <v>152</v>
      </c>
      <c r="D71" s="3">
        <v>68.8</v>
      </c>
      <c r="E71" s="3">
        <v>23.7</v>
      </c>
      <c r="G71" s="3">
        <v>5.6</v>
      </c>
      <c r="K71" s="3">
        <v>0.7</v>
      </c>
      <c r="L71" s="2">
        <v>7</v>
      </c>
      <c r="M71" s="3">
        <v>37</v>
      </c>
      <c r="N71" s="3">
        <v>2.1</v>
      </c>
      <c r="P71" s="4">
        <v>0.02</v>
      </c>
      <c r="Q71" s="4">
        <v>0.25</v>
      </c>
      <c r="R71" s="4">
        <v>0.65</v>
      </c>
      <c r="S71" s="4">
        <v>0</v>
      </c>
      <c r="U71" s="2">
        <v>1</v>
      </c>
      <c r="V71" s="2" t="s">
        <v>149</v>
      </c>
      <c r="W71" s="4"/>
      <c r="X71" s="3"/>
      <c r="AB71" s="2"/>
    </row>
    <row r="72" spans="1:33" x14ac:dyDescent="0.35">
      <c r="A72" s="2" t="s">
        <v>210</v>
      </c>
      <c r="B72" s="2">
        <v>69</v>
      </c>
      <c r="C72" s="2">
        <v>83</v>
      </c>
      <c r="D72" s="3">
        <v>80</v>
      </c>
      <c r="E72" s="3">
        <v>17.2</v>
      </c>
      <c r="G72" s="3">
        <v>1.1000000000000001</v>
      </c>
      <c r="K72" s="3">
        <v>1</v>
      </c>
      <c r="L72" s="2">
        <v>6</v>
      </c>
      <c r="M72" s="3">
        <v>203</v>
      </c>
      <c r="N72" s="3">
        <v>6.5</v>
      </c>
      <c r="O72" s="4">
        <v>51</v>
      </c>
      <c r="P72" s="4">
        <v>0.09</v>
      </c>
      <c r="Q72" s="4">
        <v>0.96</v>
      </c>
      <c r="R72" s="4">
        <v>3.65</v>
      </c>
      <c r="S72" s="4">
        <v>13.2</v>
      </c>
      <c r="T72" s="2">
        <v>0</v>
      </c>
      <c r="U72" s="2">
        <v>1</v>
      </c>
      <c r="V72" s="2" t="s">
        <v>211</v>
      </c>
      <c r="W72" s="4"/>
      <c r="X72" s="3"/>
      <c r="AB72" s="2"/>
    </row>
    <row r="73" spans="1:33" x14ac:dyDescent="0.35">
      <c r="A73" s="2" t="s">
        <v>212</v>
      </c>
      <c r="B73" s="2">
        <v>70</v>
      </c>
      <c r="C73" s="2">
        <v>90</v>
      </c>
      <c r="D73" s="3">
        <v>79.599999999999994</v>
      </c>
      <c r="E73" s="3">
        <v>15.1</v>
      </c>
      <c r="G73" s="3">
        <v>2.9</v>
      </c>
      <c r="K73" s="3">
        <v>1.1000000000000001</v>
      </c>
      <c r="L73" s="2">
        <v>17</v>
      </c>
      <c r="M73" s="3">
        <v>132</v>
      </c>
      <c r="N73" s="3">
        <v>6.8</v>
      </c>
      <c r="O73" s="4">
        <v>280</v>
      </c>
      <c r="P73" s="4">
        <v>0.37</v>
      </c>
      <c r="Q73" s="4">
        <v>1.3</v>
      </c>
      <c r="R73" s="4">
        <v>4.5999999999999996</v>
      </c>
      <c r="S73" s="4">
        <v>9.9</v>
      </c>
      <c r="U73" s="2">
        <v>1</v>
      </c>
      <c r="V73" s="2" t="s">
        <v>153</v>
      </c>
      <c r="W73" s="4"/>
      <c r="X73" s="3"/>
      <c r="AB73" s="2"/>
    </row>
    <row r="74" spans="1:33" x14ac:dyDescent="0.35">
      <c r="A74" s="2" t="s">
        <v>213</v>
      </c>
      <c r="B74" s="2">
        <v>71</v>
      </c>
      <c r="C74" s="2">
        <v>135</v>
      </c>
      <c r="D74" s="3">
        <v>78.099999999999994</v>
      </c>
      <c r="E74" s="3">
        <v>11.3</v>
      </c>
      <c r="G74" s="3">
        <v>9.6</v>
      </c>
      <c r="K74" s="3">
        <v>1.2</v>
      </c>
      <c r="L74" s="2">
        <v>8</v>
      </c>
      <c r="M74" s="3">
        <v>287</v>
      </c>
      <c r="N74" s="3">
        <v>0.9</v>
      </c>
      <c r="O74" s="4">
        <v>164</v>
      </c>
      <c r="P74" s="4">
        <v>0.17</v>
      </c>
      <c r="Q74" s="4">
        <v>0.21</v>
      </c>
      <c r="R74" s="4">
        <v>3.15</v>
      </c>
      <c r="S74" s="4">
        <v>6.9</v>
      </c>
      <c r="T74" s="2">
        <v>0</v>
      </c>
      <c r="U74" s="2">
        <v>1</v>
      </c>
      <c r="V74" s="2" t="s">
        <v>155</v>
      </c>
      <c r="W74" s="4"/>
      <c r="X74" s="3"/>
      <c r="AB74" s="2"/>
    </row>
    <row r="75" spans="1:33" x14ac:dyDescent="0.35">
      <c r="A75" s="2" t="s">
        <v>214</v>
      </c>
      <c r="B75" s="2">
        <v>72</v>
      </c>
      <c r="C75" s="2">
        <v>229</v>
      </c>
      <c r="D75" s="3">
        <v>66</v>
      </c>
      <c r="E75" s="3">
        <v>14.1</v>
      </c>
      <c r="G75" s="3">
        <v>19.2</v>
      </c>
      <c r="K75" s="3">
        <v>0.7</v>
      </c>
      <c r="L75" s="2">
        <v>69</v>
      </c>
      <c r="M75" s="3">
        <v>112</v>
      </c>
      <c r="N75" s="3">
        <v>2.9</v>
      </c>
      <c r="P75" s="4">
        <v>0.1</v>
      </c>
      <c r="Q75" s="4">
        <v>0.15</v>
      </c>
      <c r="R75" s="4">
        <v>1.5</v>
      </c>
      <c r="S75" s="4">
        <v>4.3</v>
      </c>
      <c r="T75" s="2">
        <v>0</v>
      </c>
      <c r="U75" s="2">
        <v>1</v>
      </c>
      <c r="V75" s="2" t="s">
        <v>215</v>
      </c>
      <c r="W75" s="4"/>
      <c r="X75" s="3"/>
      <c r="AB75" s="2"/>
    </row>
    <row r="76" spans="1:33" x14ac:dyDescent="0.35">
      <c r="A76" s="2" t="s">
        <v>192</v>
      </c>
      <c r="B76" s="2">
        <v>73</v>
      </c>
      <c r="C76" s="2">
        <v>104</v>
      </c>
      <c r="D76" s="3">
        <v>75.7</v>
      </c>
      <c r="E76" s="3">
        <v>21.6</v>
      </c>
      <c r="G76" s="3">
        <v>1.3</v>
      </c>
      <c r="K76" s="3">
        <v>1.1000000000000001</v>
      </c>
      <c r="L76" s="2">
        <v>28</v>
      </c>
      <c r="M76" s="3">
        <v>203</v>
      </c>
      <c r="N76" s="3">
        <v>2.9</v>
      </c>
      <c r="P76" s="4">
        <v>0.06</v>
      </c>
      <c r="Q76" s="4">
        <v>0.23</v>
      </c>
      <c r="R76" s="4">
        <v>0</v>
      </c>
      <c r="S76" s="4">
        <v>1.1000000000000001</v>
      </c>
      <c r="T76" s="2">
        <v>0</v>
      </c>
      <c r="U76" s="2">
        <v>1</v>
      </c>
      <c r="V76" s="2" t="s">
        <v>174</v>
      </c>
      <c r="W76" s="4"/>
      <c r="X76" s="3"/>
      <c r="AB76" s="2"/>
    </row>
    <row r="77" spans="1:33" x14ac:dyDescent="0.35">
      <c r="A77" s="2" t="s">
        <v>216</v>
      </c>
      <c r="B77" s="2">
        <v>74</v>
      </c>
      <c r="C77" s="2">
        <v>315</v>
      </c>
      <c r="D77" s="3">
        <v>20.2</v>
      </c>
      <c r="E77" s="3">
        <v>50.3</v>
      </c>
      <c r="G77" s="3">
        <v>11.7</v>
      </c>
      <c r="K77" s="3">
        <v>17.8</v>
      </c>
      <c r="L77" s="2">
        <v>53</v>
      </c>
      <c r="M77" s="3">
        <v>423</v>
      </c>
      <c r="N77" s="3">
        <v>3.9</v>
      </c>
      <c r="P77" s="4">
        <v>0.06</v>
      </c>
      <c r="Q77" s="4">
        <v>0.4</v>
      </c>
      <c r="R77" s="4">
        <v>13.63</v>
      </c>
      <c r="S77" s="4">
        <v>0</v>
      </c>
      <c r="T77" s="2">
        <v>0</v>
      </c>
      <c r="U77" s="2">
        <v>1</v>
      </c>
      <c r="V77" s="2" t="s">
        <v>217</v>
      </c>
      <c r="W77" s="4"/>
      <c r="AB77" s="2"/>
    </row>
    <row r="78" spans="1:33" x14ac:dyDescent="0.35">
      <c r="A78" s="2" t="s">
        <v>218</v>
      </c>
      <c r="B78" s="2">
        <v>75</v>
      </c>
      <c r="C78" s="2">
        <v>279</v>
      </c>
      <c r="D78" s="3">
        <v>25.8</v>
      </c>
      <c r="E78" s="3">
        <v>57.7</v>
      </c>
      <c r="G78" s="3">
        <v>3.6</v>
      </c>
      <c r="K78" s="3">
        <v>11.8</v>
      </c>
      <c r="L78" s="2">
        <v>37</v>
      </c>
      <c r="M78" s="3">
        <v>422</v>
      </c>
      <c r="N78" s="3">
        <v>6.5</v>
      </c>
      <c r="P78" s="4">
        <v>0.05</v>
      </c>
      <c r="Q78" s="4">
        <v>0.52</v>
      </c>
      <c r="R78" s="4">
        <v>27</v>
      </c>
      <c r="S78" s="4">
        <v>6.8</v>
      </c>
      <c r="T78" s="2">
        <v>0</v>
      </c>
      <c r="U78" s="2">
        <v>1</v>
      </c>
      <c r="V78" s="2" t="s">
        <v>219</v>
      </c>
      <c r="W78" s="4"/>
      <c r="AB78" s="2"/>
    </row>
    <row r="79" spans="1:33" x14ac:dyDescent="0.35">
      <c r="A79" s="2" t="s">
        <v>220</v>
      </c>
      <c r="B79" s="2">
        <v>76</v>
      </c>
      <c r="C79" s="2">
        <v>650</v>
      </c>
      <c r="D79" s="3">
        <v>22.6</v>
      </c>
      <c r="E79" s="3">
        <v>11.3</v>
      </c>
      <c r="G79" s="3">
        <v>61.4</v>
      </c>
      <c r="K79" s="3">
        <v>2.4</v>
      </c>
      <c r="L79" s="2">
        <v>40</v>
      </c>
      <c r="M79" s="3">
        <v>227</v>
      </c>
      <c r="O79" s="4">
        <v>14</v>
      </c>
      <c r="P79" s="4">
        <v>0.13</v>
      </c>
      <c r="Q79" s="4">
        <v>2.25</v>
      </c>
      <c r="R79" s="4">
        <v>1.8</v>
      </c>
      <c r="S79" s="4">
        <v>0</v>
      </c>
      <c r="T79" s="2">
        <v>0</v>
      </c>
      <c r="U79" s="2">
        <v>1</v>
      </c>
      <c r="V79" s="2" t="s">
        <v>221</v>
      </c>
      <c r="W79" s="4"/>
      <c r="AB79" s="2"/>
    </row>
    <row r="80" spans="1:33" x14ac:dyDescent="0.35">
      <c r="A80" s="2" t="s">
        <v>222</v>
      </c>
      <c r="B80" s="2">
        <v>77</v>
      </c>
      <c r="C80" s="2">
        <v>436</v>
      </c>
      <c r="D80" s="3">
        <v>29.9</v>
      </c>
      <c r="E80" s="3">
        <v>23.9</v>
      </c>
      <c r="G80" s="3">
        <v>37.200000000000003</v>
      </c>
      <c r="K80" s="3">
        <v>6.6</v>
      </c>
      <c r="L80" s="2">
        <v>60</v>
      </c>
      <c r="M80" s="3">
        <v>119</v>
      </c>
      <c r="N80" s="3">
        <v>2.2000000000000002</v>
      </c>
      <c r="P80" s="4">
        <v>0.01</v>
      </c>
      <c r="Q80" s="4">
        <v>0.28000000000000003</v>
      </c>
      <c r="R80" s="4">
        <v>2.25</v>
      </c>
      <c r="S80" s="4">
        <v>1.4</v>
      </c>
      <c r="T80" s="2">
        <v>0</v>
      </c>
      <c r="U80" s="2">
        <v>1</v>
      </c>
      <c r="V80" s="2" t="s">
        <v>221</v>
      </c>
      <c r="W80" s="4"/>
      <c r="AB80" s="2"/>
    </row>
    <row r="81" spans="1:28" x14ac:dyDescent="0.35">
      <c r="A81" s="2" t="s">
        <v>223</v>
      </c>
      <c r="B81" s="2">
        <v>78</v>
      </c>
      <c r="C81" s="2">
        <v>287</v>
      </c>
      <c r="D81" s="3">
        <v>52.3</v>
      </c>
      <c r="E81" s="3">
        <v>21</v>
      </c>
      <c r="G81" s="3">
        <v>21.9</v>
      </c>
      <c r="K81" s="3">
        <v>3.8</v>
      </c>
      <c r="L81" s="2">
        <v>56</v>
      </c>
      <c r="M81" s="3">
        <v>149</v>
      </c>
      <c r="N81" s="3">
        <v>4</v>
      </c>
      <c r="P81" s="4">
        <v>0.3</v>
      </c>
      <c r="Q81" s="4">
        <v>0.36</v>
      </c>
      <c r="S81" s="4">
        <v>0</v>
      </c>
      <c r="T81" s="2">
        <v>0</v>
      </c>
      <c r="U81" s="2">
        <v>1</v>
      </c>
      <c r="V81" s="2" t="s">
        <v>223</v>
      </c>
      <c r="W81" s="4"/>
      <c r="AB81" s="2"/>
    </row>
    <row r="82" spans="1:28" x14ac:dyDescent="0.35">
      <c r="A82" s="2" t="s">
        <v>224</v>
      </c>
      <c r="B82" s="2">
        <v>79</v>
      </c>
      <c r="C82" s="2">
        <v>344</v>
      </c>
      <c r="D82" s="3">
        <v>47.9</v>
      </c>
      <c r="E82" s="3">
        <v>24.7</v>
      </c>
      <c r="G82" s="3">
        <v>26.4</v>
      </c>
      <c r="K82" s="3">
        <v>1.2</v>
      </c>
      <c r="L82" s="2">
        <v>48</v>
      </c>
      <c r="M82" s="3">
        <v>177</v>
      </c>
      <c r="N82" s="3">
        <v>2.1</v>
      </c>
      <c r="P82" s="4">
        <v>0.2</v>
      </c>
      <c r="Q82" s="4">
        <v>0.22</v>
      </c>
      <c r="R82" s="4">
        <v>3.7</v>
      </c>
      <c r="S82" s="4">
        <v>0</v>
      </c>
      <c r="T82" s="2">
        <v>0</v>
      </c>
      <c r="U82" s="2">
        <v>1</v>
      </c>
      <c r="V82" s="2" t="s">
        <v>225</v>
      </c>
      <c r="W82" s="4"/>
      <c r="AB82" s="2"/>
    </row>
    <row r="83" spans="1:28" x14ac:dyDescent="0.35">
      <c r="A83" s="2" t="s">
        <v>226</v>
      </c>
      <c r="B83" s="2">
        <v>80</v>
      </c>
      <c r="C83" s="2">
        <v>333</v>
      </c>
      <c r="D83" s="3">
        <v>49.3</v>
      </c>
      <c r="E83" s="3">
        <v>15.7</v>
      </c>
      <c r="G83" s="3">
        <v>29.5</v>
      </c>
      <c r="K83" s="3">
        <v>2.7</v>
      </c>
      <c r="L83" s="2">
        <v>85</v>
      </c>
      <c r="M83" s="3">
        <v>211</v>
      </c>
      <c r="N83" s="3">
        <v>1.5</v>
      </c>
      <c r="P83" s="4">
        <v>0.04</v>
      </c>
      <c r="Q83" s="4">
        <v>0.05</v>
      </c>
      <c r="S83" s="4">
        <v>0</v>
      </c>
      <c r="T83" s="2">
        <v>0</v>
      </c>
      <c r="U83" s="2">
        <v>1</v>
      </c>
      <c r="V83" s="2" t="s">
        <v>226</v>
      </c>
      <c r="W83" s="4"/>
      <c r="AB83" s="2"/>
    </row>
    <row r="84" spans="1:28" x14ac:dyDescent="0.35">
      <c r="A84" s="2" t="s">
        <v>227</v>
      </c>
      <c r="B84" s="2">
        <v>81</v>
      </c>
      <c r="C84" s="2">
        <v>257</v>
      </c>
      <c r="D84" s="3">
        <v>57.9</v>
      </c>
      <c r="E84" s="3">
        <v>9.8000000000000007</v>
      </c>
      <c r="G84" s="3">
        <v>19.7</v>
      </c>
      <c r="I84" s="3">
        <v>9.4</v>
      </c>
      <c r="K84" s="3">
        <v>3.2</v>
      </c>
      <c r="L84" s="2">
        <v>82</v>
      </c>
      <c r="M84" s="3">
        <v>166</v>
      </c>
      <c r="N84" s="3">
        <v>2</v>
      </c>
      <c r="P84" s="4">
        <v>0.05</v>
      </c>
      <c r="Q84" s="4">
        <v>7.0000000000000007E-2</v>
      </c>
      <c r="R84" s="4">
        <v>1.6</v>
      </c>
      <c r="S84" s="4">
        <v>1</v>
      </c>
      <c r="T84" s="2">
        <v>0</v>
      </c>
      <c r="U84" s="2">
        <v>1</v>
      </c>
      <c r="V84" s="2" t="s">
        <v>228</v>
      </c>
      <c r="W84" s="4"/>
      <c r="AB84" s="2"/>
    </row>
    <row r="85" spans="1:28" x14ac:dyDescent="0.35">
      <c r="A85" s="2" t="s">
        <v>229</v>
      </c>
      <c r="B85" s="2">
        <v>82</v>
      </c>
      <c r="C85" s="2">
        <v>496</v>
      </c>
      <c r="D85" s="3">
        <v>35</v>
      </c>
      <c r="E85" s="3">
        <v>10.9</v>
      </c>
      <c r="G85" s="3">
        <v>49.8</v>
      </c>
      <c r="I85" s="3">
        <v>1.1000000000000001</v>
      </c>
      <c r="K85" s="3">
        <v>3.2</v>
      </c>
      <c r="L85" s="2">
        <v>57</v>
      </c>
      <c r="M85" s="3">
        <v>289</v>
      </c>
      <c r="N85" s="3">
        <v>7.1</v>
      </c>
      <c r="P85" s="4">
        <v>7.0000000000000007E-2</v>
      </c>
      <c r="Q85" s="4">
        <v>0.24</v>
      </c>
      <c r="R85" s="4">
        <v>2.25</v>
      </c>
      <c r="S85" s="4">
        <v>0</v>
      </c>
      <c r="T85" s="2">
        <v>0</v>
      </c>
      <c r="U85" s="2">
        <v>1</v>
      </c>
      <c r="V85" s="2" t="s">
        <v>230</v>
      </c>
      <c r="W85" s="4"/>
      <c r="AB85" s="2"/>
    </row>
    <row r="86" spans="1:28" x14ac:dyDescent="0.35">
      <c r="A86" s="2" t="s">
        <v>231</v>
      </c>
      <c r="B86" s="2">
        <v>83</v>
      </c>
      <c r="C86" s="2">
        <v>244</v>
      </c>
      <c r="D86" s="3">
        <v>55.5</v>
      </c>
      <c r="E86" s="3">
        <v>20.100000000000001</v>
      </c>
      <c r="G86" s="3">
        <v>17.3</v>
      </c>
      <c r="K86" s="3">
        <v>4.5999999999999996</v>
      </c>
      <c r="L86" s="2">
        <v>77</v>
      </c>
      <c r="M86" s="3">
        <v>68</v>
      </c>
      <c r="N86" s="3">
        <v>4.2</v>
      </c>
      <c r="P86" s="4">
        <v>0.03</v>
      </c>
      <c r="Q86" s="4">
        <v>7.0000000000000007E-2</v>
      </c>
      <c r="R86" s="4">
        <v>0.6</v>
      </c>
      <c r="S86" s="4">
        <v>1.4</v>
      </c>
      <c r="T86" s="2">
        <v>0</v>
      </c>
      <c r="U86" s="2">
        <v>1</v>
      </c>
      <c r="V86" s="2" t="s">
        <v>232</v>
      </c>
      <c r="W86" s="4"/>
      <c r="AB86" s="2"/>
    </row>
    <row r="87" spans="1:28" x14ac:dyDescent="0.35">
      <c r="A87" s="2" t="s">
        <v>233</v>
      </c>
      <c r="B87" s="2">
        <v>84</v>
      </c>
      <c r="C87" s="2">
        <v>107</v>
      </c>
      <c r="D87" s="3">
        <v>75.5</v>
      </c>
      <c r="E87" s="3">
        <v>14.4</v>
      </c>
      <c r="G87" s="3">
        <v>5</v>
      </c>
      <c r="K87" s="3">
        <v>1.9</v>
      </c>
      <c r="L87" s="2">
        <v>63</v>
      </c>
      <c r="M87" s="3">
        <v>41</v>
      </c>
      <c r="N87" s="3">
        <v>16.899999999999999</v>
      </c>
      <c r="P87" s="4">
        <v>0.02</v>
      </c>
      <c r="Q87" s="4">
        <v>0.06</v>
      </c>
      <c r="R87" s="4">
        <v>0.86</v>
      </c>
      <c r="S87" s="4">
        <v>3.4</v>
      </c>
      <c r="T87" s="2">
        <v>0</v>
      </c>
      <c r="U87" s="2">
        <v>1</v>
      </c>
      <c r="V87" s="2" t="s">
        <v>233</v>
      </c>
      <c r="W87" s="4"/>
      <c r="AB87" s="2"/>
    </row>
    <row r="88" spans="1:28" x14ac:dyDescent="0.35">
      <c r="A88" s="2" t="s">
        <v>234</v>
      </c>
      <c r="B88" s="2">
        <v>85</v>
      </c>
      <c r="C88" s="2">
        <v>441</v>
      </c>
      <c r="D88" s="3">
        <v>40.1</v>
      </c>
      <c r="E88" s="3">
        <v>12</v>
      </c>
      <c r="G88" s="3">
        <v>43.2</v>
      </c>
      <c r="K88" s="3">
        <v>2.7</v>
      </c>
      <c r="L88" s="2">
        <v>22</v>
      </c>
      <c r="M88" s="3">
        <v>114</v>
      </c>
      <c r="N88" s="3">
        <v>3.2</v>
      </c>
      <c r="P88" s="4">
        <v>0.3</v>
      </c>
      <c r="Q88" s="4">
        <v>0.13</v>
      </c>
      <c r="R88" s="4">
        <v>2.8</v>
      </c>
      <c r="S88" s="4">
        <v>2.2999999999999998</v>
      </c>
      <c r="T88" s="2">
        <v>0</v>
      </c>
      <c r="U88" s="2">
        <v>1</v>
      </c>
      <c r="V88" s="2" t="s">
        <v>235</v>
      </c>
      <c r="W88" s="4"/>
      <c r="AB88" s="2"/>
    </row>
    <row r="89" spans="1:28" x14ac:dyDescent="0.35">
      <c r="A89" s="2" t="s">
        <v>236</v>
      </c>
      <c r="B89" s="2">
        <v>86</v>
      </c>
      <c r="C89" s="2">
        <v>349</v>
      </c>
      <c r="D89" s="3">
        <v>47.9</v>
      </c>
      <c r="E89" s="3">
        <v>13.6</v>
      </c>
      <c r="G89" s="3">
        <v>32.299999999999997</v>
      </c>
      <c r="K89" s="3">
        <v>2.7</v>
      </c>
      <c r="L89" s="2">
        <v>76</v>
      </c>
      <c r="M89" s="3">
        <v>142</v>
      </c>
      <c r="N89" s="3">
        <v>1.2</v>
      </c>
      <c r="P89" s="4">
        <v>0.16</v>
      </c>
      <c r="Q89" s="4">
        <v>0.08</v>
      </c>
      <c r="R89" s="4">
        <v>2.85</v>
      </c>
      <c r="S89" s="4">
        <v>2.5</v>
      </c>
      <c r="T89" s="2">
        <v>0</v>
      </c>
      <c r="U89" s="2">
        <v>1</v>
      </c>
      <c r="V89" s="2" t="s">
        <v>235</v>
      </c>
      <c r="W89" s="4"/>
      <c r="AB89" s="2"/>
    </row>
    <row r="90" spans="1:28" x14ac:dyDescent="0.35">
      <c r="A90" s="2" t="s">
        <v>237</v>
      </c>
      <c r="B90" s="2">
        <v>87</v>
      </c>
      <c r="C90" s="2">
        <v>366</v>
      </c>
      <c r="D90" s="3">
        <v>49.4</v>
      </c>
      <c r="E90" s="3">
        <v>11</v>
      </c>
      <c r="G90" s="3">
        <v>34.299999999999997</v>
      </c>
      <c r="K90" s="3">
        <v>3.2</v>
      </c>
      <c r="L90" s="2">
        <v>76</v>
      </c>
      <c r="M90" s="3">
        <v>202</v>
      </c>
      <c r="N90" s="3">
        <v>1.3</v>
      </c>
      <c r="P90" s="4">
        <v>0.03</v>
      </c>
      <c r="Q90" s="4">
        <v>7.0000000000000007E-2</v>
      </c>
      <c r="S90" s="4">
        <v>0</v>
      </c>
      <c r="T90" s="2">
        <v>0</v>
      </c>
      <c r="U90" s="2">
        <v>1</v>
      </c>
      <c r="V90" s="2" t="s">
        <v>238</v>
      </c>
      <c r="W90" s="4"/>
      <c r="AB90" s="2"/>
    </row>
    <row r="91" spans="1:28" x14ac:dyDescent="0.35">
      <c r="A91" s="2" t="s">
        <v>239</v>
      </c>
      <c r="B91" s="2">
        <v>88</v>
      </c>
      <c r="C91" s="2">
        <v>453</v>
      </c>
      <c r="D91" s="3">
        <v>38.200000000000003</v>
      </c>
      <c r="E91" s="3">
        <v>12.9</v>
      </c>
      <c r="G91" s="3">
        <v>44</v>
      </c>
      <c r="K91" s="3">
        <v>2.5</v>
      </c>
      <c r="L91" s="2">
        <v>80</v>
      </c>
      <c r="M91" s="3">
        <v>92</v>
      </c>
      <c r="N91" s="3">
        <v>5.5</v>
      </c>
      <c r="P91" s="4">
        <v>0.03</v>
      </c>
      <c r="Q91" s="4">
        <v>0.2</v>
      </c>
      <c r="R91" s="4">
        <v>2.15</v>
      </c>
      <c r="S91" s="4">
        <v>0</v>
      </c>
      <c r="T91" s="2">
        <v>0</v>
      </c>
      <c r="U91" s="2">
        <v>1</v>
      </c>
      <c r="V91" s="2" t="s">
        <v>235</v>
      </c>
      <c r="W91" s="4"/>
      <c r="AB91" s="2"/>
    </row>
    <row r="92" spans="1:28" x14ac:dyDescent="0.35">
      <c r="A92" s="2" t="s">
        <v>240</v>
      </c>
      <c r="B92" s="2">
        <v>89</v>
      </c>
      <c r="C92" s="2">
        <v>490</v>
      </c>
      <c r="D92" s="3">
        <v>32.799999999999997</v>
      </c>
      <c r="E92" s="3">
        <v>13.5</v>
      </c>
      <c r="G92" s="3">
        <v>47.9</v>
      </c>
      <c r="K92" s="3">
        <v>5</v>
      </c>
      <c r="L92" s="2">
        <v>26</v>
      </c>
      <c r="M92" s="3">
        <v>70</v>
      </c>
      <c r="N92" s="3">
        <v>1.2</v>
      </c>
      <c r="P92" s="4">
        <v>0.24</v>
      </c>
      <c r="Q92" s="4">
        <v>0.12</v>
      </c>
      <c r="R92" s="4">
        <v>2</v>
      </c>
      <c r="S92" s="4">
        <v>1.9</v>
      </c>
      <c r="T92" s="2">
        <v>0</v>
      </c>
      <c r="U92" s="2">
        <v>1</v>
      </c>
      <c r="V92" s="2" t="s">
        <v>240</v>
      </c>
      <c r="W92" s="4"/>
      <c r="AB92" s="2"/>
    </row>
    <row r="93" spans="1:28" x14ac:dyDescent="0.35">
      <c r="A93" s="2" t="s">
        <v>241</v>
      </c>
      <c r="B93" s="2">
        <v>90</v>
      </c>
      <c r="C93" s="2">
        <v>151</v>
      </c>
      <c r="D93" s="3">
        <v>57.1</v>
      </c>
      <c r="E93" s="3">
        <v>32.4</v>
      </c>
      <c r="G93" s="3">
        <v>1.4</v>
      </c>
      <c r="K93" s="3">
        <v>6.7</v>
      </c>
      <c r="L93" s="2">
        <v>60</v>
      </c>
      <c r="M93" s="3">
        <v>298</v>
      </c>
      <c r="N93" s="3">
        <v>1.9</v>
      </c>
      <c r="P93" s="4">
        <v>0.09</v>
      </c>
      <c r="Q93" s="4">
        <v>0.34</v>
      </c>
      <c r="R93" s="4">
        <v>10</v>
      </c>
      <c r="U93" s="2">
        <v>1</v>
      </c>
      <c r="V93" s="2" t="s">
        <v>242</v>
      </c>
      <c r="W93" s="4"/>
      <c r="AB93" s="2"/>
    </row>
    <row r="94" spans="1:28" x14ac:dyDescent="0.35">
      <c r="A94" s="2" t="s">
        <v>243</v>
      </c>
      <c r="B94" s="2">
        <v>91</v>
      </c>
      <c r="C94" s="2">
        <v>279</v>
      </c>
      <c r="D94" s="3">
        <v>25</v>
      </c>
      <c r="E94" s="3">
        <v>47.5</v>
      </c>
      <c r="G94" s="3">
        <v>9.9</v>
      </c>
      <c r="K94" s="3">
        <v>16</v>
      </c>
      <c r="L94" s="2">
        <v>559</v>
      </c>
      <c r="M94" s="3">
        <v>379</v>
      </c>
      <c r="N94" s="3">
        <v>2.5</v>
      </c>
      <c r="P94" s="4">
        <v>0.16</v>
      </c>
      <c r="Q94" s="4">
        <v>0.89</v>
      </c>
      <c r="S94" s="4">
        <v>1.2</v>
      </c>
      <c r="U94" s="2">
        <v>1</v>
      </c>
      <c r="V94" s="2" t="s">
        <v>244</v>
      </c>
      <c r="W94" s="4"/>
      <c r="AB94" s="2"/>
    </row>
    <row r="95" spans="1:28" x14ac:dyDescent="0.35">
      <c r="A95" s="2" t="s">
        <v>245</v>
      </c>
      <c r="B95" s="2">
        <v>92</v>
      </c>
      <c r="C95" s="2">
        <v>171</v>
      </c>
      <c r="D95" s="3">
        <v>69</v>
      </c>
      <c r="E95" s="3">
        <v>21</v>
      </c>
      <c r="G95" s="3">
        <v>9</v>
      </c>
      <c r="K95" s="3">
        <v>1</v>
      </c>
      <c r="L95" s="2">
        <v>165</v>
      </c>
      <c r="M95" s="3">
        <v>276</v>
      </c>
      <c r="N95" s="3">
        <v>1.4</v>
      </c>
      <c r="P95" s="4">
        <v>0.01</v>
      </c>
      <c r="Q95" s="4">
        <v>0.21</v>
      </c>
      <c r="R95" s="4">
        <v>0</v>
      </c>
      <c r="S95" s="4">
        <v>8.6999999999999993</v>
      </c>
      <c r="U95" s="2">
        <v>1</v>
      </c>
      <c r="V95" s="2" t="s">
        <v>246</v>
      </c>
      <c r="W95" s="4"/>
      <c r="AB95" s="2"/>
    </row>
    <row r="96" spans="1:28" x14ac:dyDescent="0.35">
      <c r="A96" s="2" t="s">
        <v>247</v>
      </c>
      <c r="B96" s="2">
        <v>93</v>
      </c>
      <c r="C96" s="2">
        <v>88</v>
      </c>
      <c r="D96" s="3">
        <v>77.2</v>
      </c>
      <c r="E96" s="3">
        <v>19.600000000000001</v>
      </c>
      <c r="G96" s="3">
        <v>0.5</v>
      </c>
      <c r="K96" s="3">
        <v>1.3</v>
      </c>
      <c r="L96" s="2">
        <v>126</v>
      </c>
      <c r="M96" s="3">
        <v>240</v>
      </c>
      <c r="N96" s="3">
        <v>0.3</v>
      </c>
      <c r="P96" s="4">
        <v>0.02</v>
      </c>
      <c r="Q96" s="4">
        <v>0.1</v>
      </c>
      <c r="R96" s="4">
        <v>2.5</v>
      </c>
      <c r="S96" s="4">
        <v>4.7</v>
      </c>
      <c r="U96" s="2">
        <v>1</v>
      </c>
      <c r="V96" s="2" t="s">
        <v>247</v>
      </c>
      <c r="W96" s="4"/>
      <c r="AB96" s="2"/>
    </row>
    <row r="97" spans="1:33" x14ac:dyDescent="0.35">
      <c r="A97" s="2" t="s">
        <v>248</v>
      </c>
      <c r="B97" s="2">
        <v>94</v>
      </c>
      <c r="C97" s="2">
        <v>77</v>
      </c>
      <c r="D97" s="3">
        <v>81.3</v>
      </c>
      <c r="E97" s="3">
        <v>17.5</v>
      </c>
      <c r="G97" s="3">
        <v>0.3</v>
      </c>
      <c r="J97" s="3">
        <v>0</v>
      </c>
      <c r="K97" s="3">
        <v>1.2</v>
      </c>
      <c r="L97" s="2">
        <v>10</v>
      </c>
      <c r="M97" s="3">
        <v>194</v>
      </c>
      <c r="N97" s="3">
        <v>0.4</v>
      </c>
      <c r="O97" s="4">
        <v>0</v>
      </c>
      <c r="P97" s="4">
        <v>0.06</v>
      </c>
      <c r="Q97" s="4">
        <v>7.0000000000000007E-2</v>
      </c>
      <c r="R97" s="4">
        <v>2.2000000000000002</v>
      </c>
      <c r="S97" s="4">
        <v>2</v>
      </c>
      <c r="U97" s="2">
        <v>1</v>
      </c>
      <c r="V97" s="2" t="s">
        <v>249</v>
      </c>
      <c r="W97" s="4"/>
      <c r="X97" s="3"/>
      <c r="AB97" s="2"/>
    </row>
    <row r="98" spans="1:33" x14ac:dyDescent="0.35">
      <c r="A98" s="2" t="s">
        <v>250</v>
      </c>
      <c r="B98" s="2">
        <v>95</v>
      </c>
      <c r="C98" s="2">
        <v>375</v>
      </c>
      <c r="D98" s="3">
        <v>12.3</v>
      </c>
      <c r="E98" s="3">
        <v>81.8</v>
      </c>
      <c r="G98" s="3">
        <v>2.8</v>
      </c>
      <c r="J98" s="3">
        <v>0</v>
      </c>
      <c r="K98" s="3">
        <v>7</v>
      </c>
      <c r="L98" s="2">
        <v>50</v>
      </c>
      <c r="M98" s="3">
        <v>891</v>
      </c>
      <c r="N98" s="3">
        <v>3.6</v>
      </c>
      <c r="O98" s="4">
        <v>0</v>
      </c>
      <c r="P98" s="4">
        <v>0.08</v>
      </c>
      <c r="Q98" s="4">
        <v>0.45</v>
      </c>
      <c r="R98" s="4">
        <v>10.9</v>
      </c>
      <c r="S98" s="4">
        <v>0</v>
      </c>
      <c r="U98" s="2">
        <v>1</v>
      </c>
      <c r="V98" s="2" t="s">
        <v>249</v>
      </c>
      <c r="W98" s="4"/>
      <c r="X98" s="3"/>
      <c r="AB98" s="2"/>
    </row>
    <row r="99" spans="1:33" x14ac:dyDescent="0.35">
      <c r="A99" s="2" t="s">
        <v>251</v>
      </c>
      <c r="B99" s="2">
        <v>96</v>
      </c>
      <c r="C99" s="2">
        <v>80</v>
      </c>
      <c r="D99" s="3">
        <v>80.900000000000006</v>
      </c>
      <c r="E99" s="3">
        <v>15.2</v>
      </c>
      <c r="G99" s="3">
        <v>1.7</v>
      </c>
      <c r="K99" s="3">
        <v>2</v>
      </c>
      <c r="L99" s="2">
        <v>34</v>
      </c>
      <c r="M99" s="3">
        <v>113</v>
      </c>
      <c r="N99" s="3">
        <v>1.9</v>
      </c>
      <c r="P99" s="4">
        <v>0.05</v>
      </c>
      <c r="Q99" s="4">
        <v>0.09</v>
      </c>
      <c r="R99" s="4">
        <v>1.55</v>
      </c>
      <c r="U99" s="2">
        <v>1</v>
      </c>
      <c r="V99" s="2" t="s">
        <v>251</v>
      </c>
      <c r="W99" s="4"/>
      <c r="X99" s="3"/>
      <c r="AB99" s="2"/>
    </row>
    <row r="100" spans="1:33" x14ac:dyDescent="0.35">
      <c r="A100" s="2" t="s">
        <v>252</v>
      </c>
      <c r="B100" s="2">
        <v>97</v>
      </c>
      <c r="C100" s="2">
        <v>138</v>
      </c>
      <c r="D100" s="3">
        <v>70.599999999999994</v>
      </c>
      <c r="E100" s="3">
        <v>23.4</v>
      </c>
      <c r="G100" s="3">
        <v>4.2</v>
      </c>
      <c r="K100" s="3">
        <v>1.5</v>
      </c>
      <c r="L100" s="2">
        <v>28</v>
      </c>
      <c r="M100" s="3">
        <v>258</v>
      </c>
      <c r="N100" s="3">
        <v>0.7</v>
      </c>
      <c r="P100" s="4">
        <v>0.01</v>
      </c>
      <c r="Q100" s="4">
        <v>7.0000000000000007E-2</v>
      </c>
      <c r="R100" s="4">
        <v>12.8</v>
      </c>
      <c r="S100" s="4">
        <v>1.6</v>
      </c>
      <c r="U100" s="2">
        <v>1</v>
      </c>
      <c r="V100" s="2" t="s">
        <v>253</v>
      </c>
      <c r="W100" s="4"/>
      <c r="X100" s="3"/>
      <c r="AB100" s="2"/>
    </row>
    <row r="101" spans="1:33" x14ac:dyDescent="0.35">
      <c r="A101" s="2" t="s">
        <v>254</v>
      </c>
      <c r="B101" s="2">
        <v>98</v>
      </c>
      <c r="C101" s="2">
        <v>101</v>
      </c>
      <c r="D101" s="3">
        <v>75.5</v>
      </c>
      <c r="E101" s="3">
        <v>17.2</v>
      </c>
      <c r="G101" s="3">
        <v>3</v>
      </c>
      <c r="K101" s="3">
        <v>1.5</v>
      </c>
      <c r="L101" s="2">
        <v>24</v>
      </c>
      <c r="M101" s="3">
        <v>274</v>
      </c>
      <c r="N101" s="3">
        <v>1.8</v>
      </c>
      <c r="P101" s="4">
        <v>7.0000000000000007E-2</v>
      </c>
      <c r="Q101" s="4">
        <v>0.4</v>
      </c>
      <c r="R101" s="4">
        <v>2.77</v>
      </c>
      <c r="S101" s="4">
        <v>10.1</v>
      </c>
      <c r="T101" s="2">
        <v>0</v>
      </c>
      <c r="U101" s="2">
        <v>1</v>
      </c>
      <c r="V101" s="2" t="s">
        <v>255</v>
      </c>
      <c r="W101" s="4"/>
      <c r="X101" s="3"/>
      <c r="AB101" s="2"/>
      <c r="AC101" s="4"/>
      <c r="AD101" s="4"/>
      <c r="AE101" s="3"/>
      <c r="AF101" s="4"/>
      <c r="AG101" s="3"/>
    </row>
    <row r="102" spans="1:33" x14ac:dyDescent="0.35">
      <c r="A102" s="2" t="s">
        <v>256</v>
      </c>
      <c r="B102" s="2">
        <v>99</v>
      </c>
      <c r="C102" s="2">
        <v>136</v>
      </c>
      <c r="D102" s="3">
        <v>69.900000000000006</v>
      </c>
      <c r="E102" s="3">
        <v>24</v>
      </c>
      <c r="G102" s="3">
        <v>3.7</v>
      </c>
      <c r="K102" s="3">
        <v>1.7</v>
      </c>
      <c r="L102" s="2">
        <v>15</v>
      </c>
      <c r="M102" s="3">
        <v>206</v>
      </c>
      <c r="N102" s="3">
        <v>1</v>
      </c>
      <c r="P102" s="4">
        <v>0.01</v>
      </c>
      <c r="Q102" s="4">
        <v>0.04</v>
      </c>
      <c r="T102" s="2">
        <v>0</v>
      </c>
      <c r="U102" s="2">
        <v>1</v>
      </c>
      <c r="V102" s="2" t="s">
        <v>255</v>
      </c>
      <c r="W102" s="4"/>
      <c r="X102" s="3"/>
      <c r="AB102" s="2"/>
    </row>
    <row r="103" spans="1:33" x14ac:dyDescent="0.35">
      <c r="A103" s="2" t="s">
        <v>257</v>
      </c>
      <c r="B103" s="2">
        <v>100</v>
      </c>
      <c r="C103" s="2">
        <v>184</v>
      </c>
      <c r="D103" s="3">
        <v>44</v>
      </c>
      <c r="E103" s="3">
        <v>32.299999999999997</v>
      </c>
      <c r="G103" s="3">
        <v>5.0999999999999996</v>
      </c>
      <c r="K103" s="3">
        <v>16.2</v>
      </c>
      <c r="L103" s="2">
        <v>112</v>
      </c>
      <c r="M103" s="3">
        <v>164</v>
      </c>
      <c r="N103" s="3">
        <v>6.1</v>
      </c>
      <c r="P103" s="4">
        <v>7.0000000000000007E-2</v>
      </c>
      <c r="Q103" s="4">
        <v>0.13</v>
      </c>
      <c r="R103" s="4">
        <v>6.25</v>
      </c>
      <c r="T103" s="2">
        <v>0</v>
      </c>
      <c r="U103" s="2">
        <v>1</v>
      </c>
      <c r="V103" s="2" t="s">
        <v>255</v>
      </c>
      <c r="W103" s="4"/>
      <c r="X103" s="3"/>
      <c r="AB103" s="2"/>
    </row>
    <row r="104" spans="1:33" x14ac:dyDescent="0.35">
      <c r="A104" s="2" t="s">
        <v>258</v>
      </c>
      <c r="B104" s="2">
        <v>101</v>
      </c>
      <c r="C104" s="2">
        <v>273</v>
      </c>
      <c r="D104" s="3">
        <v>24.3</v>
      </c>
      <c r="E104" s="3">
        <v>47.9</v>
      </c>
      <c r="G104" s="3">
        <v>9.1</v>
      </c>
      <c r="K104" s="3">
        <v>16.5</v>
      </c>
      <c r="L104" s="2">
        <v>458</v>
      </c>
      <c r="M104" s="3">
        <v>477</v>
      </c>
      <c r="N104" s="3">
        <v>4.8</v>
      </c>
      <c r="P104" s="4">
        <v>0.32</v>
      </c>
      <c r="Q104" s="4">
        <v>0.17</v>
      </c>
      <c r="S104" s="4">
        <v>1</v>
      </c>
      <c r="U104" s="2">
        <v>1</v>
      </c>
      <c r="V104" s="2" t="s">
        <v>259</v>
      </c>
      <c r="W104" s="4"/>
      <c r="X104" s="3"/>
      <c r="AB104" s="2"/>
    </row>
    <row r="105" spans="1:33" x14ac:dyDescent="0.35">
      <c r="A105" s="2" t="s">
        <v>260</v>
      </c>
      <c r="B105" s="2">
        <v>102</v>
      </c>
      <c r="C105" s="2">
        <v>97</v>
      </c>
      <c r="D105" s="3">
        <v>76.400000000000006</v>
      </c>
      <c r="E105" s="3">
        <v>19.399999999999999</v>
      </c>
      <c r="G105" s="3">
        <v>1.6</v>
      </c>
      <c r="K105" s="3">
        <v>1.2</v>
      </c>
      <c r="L105" s="2">
        <v>222</v>
      </c>
      <c r="M105" s="3">
        <v>204</v>
      </c>
      <c r="N105" s="3">
        <v>1</v>
      </c>
      <c r="P105" s="4">
        <v>0.03</v>
      </c>
      <c r="Q105" s="4">
        <v>0.08</v>
      </c>
      <c r="R105" s="4">
        <v>3.18</v>
      </c>
      <c r="S105" s="4">
        <v>4.4000000000000004</v>
      </c>
      <c r="U105" s="2">
        <v>1</v>
      </c>
      <c r="V105" s="2" t="s">
        <v>260</v>
      </c>
      <c r="W105" s="4"/>
      <c r="X105" s="3"/>
      <c r="AB105" s="2"/>
    </row>
    <row r="106" spans="1:33" x14ac:dyDescent="0.35">
      <c r="A106" s="2" t="s">
        <v>261</v>
      </c>
      <c r="B106" s="2">
        <v>103</v>
      </c>
      <c r="C106" s="2">
        <v>64</v>
      </c>
      <c r="D106" s="3">
        <v>82.8</v>
      </c>
      <c r="E106" s="3">
        <v>14.2</v>
      </c>
      <c r="G106" s="3">
        <v>0.4</v>
      </c>
      <c r="K106" s="3">
        <v>1</v>
      </c>
      <c r="L106" s="2">
        <v>140</v>
      </c>
      <c r="M106" s="3">
        <v>151</v>
      </c>
      <c r="N106" s="3">
        <v>1.2</v>
      </c>
      <c r="P106" s="4">
        <v>0.02</v>
      </c>
      <c r="Q106" s="4">
        <v>7.0000000000000007E-2</v>
      </c>
      <c r="R106" s="4">
        <v>2.12</v>
      </c>
      <c r="S106" s="4">
        <v>4.8</v>
      </c>
      <c r="U106" s="2">
        <v>1</v>
      </c>
      <c r="V106" s="2" t="s">
        <v>262</v>
      </c>
      <c r="W106" s="4"/>
      <c r="X106" s="3"/>
      <c r="AB106" s="2"/>
    </row>
    <row r="107" spans="1:33" x14ac:dyDescent="0.35">
      <c r="A107" s="2" t="s">
        <v>263</v>
      </c>
      <c r="B107" s="2">
        <v>104</v>
      </c>
      <c r="C107" s="2">
        <v>85</v>
      </c>
      <c r="D107" s="3">
        <v>78.8</v>
      </c>
      <c r="E107" s="3">
        <v>18.100000000000001</v>
      </c>
      <c r="G107" s="3">
        <v>0.8</v>
      </c>
      <c r="K107" s="3">
        <v>1.4</v>
      </c>
      <c r="L107" s="2">
        <v>45</v>
      </c>
      <c r="M107" s="3">
        <v>239</v>
      </c>
      <c r="N107" s="3">
        <v>0.3</v>
      </c>
      <c r="P107" s="4">
        <v>0.01</v>
      </c>
      <c r="Q107" s="4">
        <v>0.3</v>
      </c>
      <c r="R107" s="4">
        <v>3.9</v>
      </c>
      <c r="S107" s="4">
        <v>2.5</v>
      </c>
      <c r="U107" s="2">
        <v>1</v>
      </c>
      <c r="V107" s="2" t="s">
        <v>263</v>
      </c>
      <c r="W107" s="4"/>
      <c r="X107" s="3"/>
      <c r="AB107" s="2"/>
    </row>
    <row r="108" spans="1:33" x14ac:dyDescent="0.35">
      <c r="A108" s="2" t="s">
        <v>264</v>
      </c>
      <c r="B108" s="2">
        <v>105</v>
      </c>
      <c r="C108" s="2">
        <v>98</v>
      </c>
      <c r="D108" s="3">
        <v>75</v>
      </c>
      <c r="E108" s="3">
        <v>21.8</v>
      </c>
      <c r="G108" s="3">
        <v>0.5</v>
      </c>
      <c r="K108" s="3">
        <v>1.4</v>
      </c>
      <c r="L108" s="2">
        <v>108</v>
      </c>
      <c r="M108" s="3">
        <v>206</v>
      </c>
      <c r="N108" s="3">
        <v>2.6</v>
      </c>
      <c r="P108" s="4">
        <v>0.02</v>
      </c>
      <c r="Q108" s="4">
        <v>0.08</v>
      </c>
      <c r="R108" s="4">
        <v>3.4</v>
      </c>
      <c r="S108" s="4">
        <v>3.4</v>
      </c>
      <c r="U108" s="2">
        <v>1</v>
      </c>
      <c r="V108" s="2" t="s">
        <v>265</v>
      </c>
      <c r="W108" s="4"/>
      <c r="X108" s="3"/>
      <c r="AB108" s="2"/>
    </row>
    <row r="109" spans="1:33" x14ac:dyDescent="0.35">
      <c r="A109" s="2" t="s">
        <v>266</v>
      </c>
      <c r="B109" s="2">
        <v>106</v>
      </c>
      <c r="C109" s="2">
        <v>88</v>
      </c>
      <c r="D109" s="3">
        <v>78</v>
      </c>
      <c r="E109" s="3">
        <v>19.8</v>
      </c>
      <c r="G109" s="3">
        <v>0.4</v>
      </c>
      <c r="K109" s="3">
        <v>1.5</v>
      </c>
      <c r="L109" s="2">
        <v>22</v>
      </c>
      <c r="M109" s="3">
        <v>209</v>
      </c>
      <c r="N109" s="3">
        <v>1.3</v>
      </c>
      <c r="P109" s="4">
        <v>0.09</v>
      </c>
      <c r="Q109" s="4">
        <v>0.04</v>
      </c>
      <c r="R109" s="4">
        <v>5.3</v>
      </c>
      <c r="S109" s="4">
        <v>1.8</v>
      </c>
      <c r="U109" s="2">
        <v>1</v>
      </c>
      <c r="V109" s="2" t="s">
        <v>266</v>
      </c>
      <c r="W109" s="4"/>
      <c r="X109" s="3"/>
      <c r="AB109" s="2"/>
    </row>
    <row r="110" spans="1:33" x14ac:dyDescent="0.35">
      <c r="A110" s="2" t="s">
        <v>267</v>
      </c>
      <c r="B110" s="2">
        <v>107</v>
      </c>
      <c r="C110" s="2">
        <v>62</v>
      </c>
      <c r="D110" s="3">
        <v>83.8</v>
      </c>
      <c r="E110" s="3">
        <v>12.3</v>
      </c>
      <c r="G110" s="3">
        <v>1</v>
      </c>
      <c r="K110" s="3">
        <v>2.4</v>
      </c>
      <c r="L110" s="2">
        <v>28</v>
      </c>
      <c r="M110" s="3">
        <v>390</v>
      </c>
      <c r="N110" s="3">
        <v>1.8</v>
      </c>
      <c r="P110" s="4">
        <v>0.09</v>
      </c>
      <c r="Q110" s="4">
        <v>0.12</v>
      </c>
      <c r="R110" s="4">
        <v>1.43</v>
      </c>
      <c r="S110" s="4">
        <v>9.8000000000000007</v>
      </c>
      <c r="T110" s="2">
        <v>0</v>
      </c>
      <c r="U110" s="2">
        <v>1</v>
      </c>
      <c r="V110" s="2" t="s">
        <v>268</v>
      </c>
      <c r="W110" s="4"/>
      <c r="X110" s="3"/>
      <c r="AB110" s="2"/>
    </row>
    <row r="111" spans="1:33" x14ac:dyDescent="0.35">
      <c r="A111" s="2" t="s">
        <v>269</v>
      </c>
      <c r="B111" s="2">
        <v>108</v>
      </c>
      <c r="C111" s="2">
        <v>99</v>
      </c>
      <c r="D111" s="3">
        <v>75.099999999999994</v>
      </c>
      <c r="E111" s="3">
        <v>21</v>
      </c>
      <c r="G111" s="3">
        <v>1</v>
      </c>
      <c r="K111" s="3">
        <v>1.7</v>
      </c>
      <c r="L111" s="2">
        <v>22</v>
      </c>
      <c r="M111" s="3">
        <v>170</v>
      </c>
      <c r="N111" s="3">
        <v>1</v>
      </c>
      <c r="P111" s="4">
        <v>0.09</v>
      </c>
      <c r="Q111" s="4">
        <v>0.09</v>
      </c>
      <c r="S111" s="4">
        <v>1.6</v>
      </c>
      <c r="T111" s="2">
        <v>0</v>
      </c>
      <c r="U111" s="2">
        <v>1</v>
      </c>
      <c r="V111" s="2" t="s">
        <v>270</v>
      </c>
      <c r="W111" s="4"/>
      <c r="X111" s="3"/>
      <c r="AB111" s="2"/>
    </row>
    <row r="112" spans="1:33" x14ac:dyDescent="0.35">
      <c r="A112" s="2" t="s">
        <v>271</v>
      </c>
      <c r="B112" s="2">
        <v>109</v>
      </c>
      <c r="C112" s="2">
        <v>93</v>
      </c>
      <c r="D112" s="3">
        <v>75.099999999999994</v>
      </c>
      <c r="E112" s="3">
        <v>20.2</v>
      </c>
      <c r="G112" s="3">
        <v>0.7</v>
      </c>
      <c r="K112" s="3">
        <v>1.5</v>
      </c>
      <c r="L112" s="2">
        <v>19</v>
      </c>
      <c r="M112" s="3">
        <v>247</v>
      </c>
      <c r="N112" s="3">
        <v>2.7</v>
      </c>
      <c r="P112" s="4">
        <v>0.09</v>
      </c>
      <c r="Q112" s="4">
        <v>0.06</v>
      </c>
      <c r="R112" s="4">
        <v>0.1</v>
      </c>
      <c r="S112" s="4">
        <v>4.9000000000000004</v>
      </c>
      <c r="U112" s="2">
        <v>1</v>
      </c>
      <c r="V112" s="2" t="s">
        <v>271</v>
      </c>
      <c r="W112" s="4"/>
      <c r="X112" s="3"/>
      <c r="AB112" s="2"/>
    </row>
    <row r="113" spans="1:33" x14ac:dyDescent="0.35">
      <c r="A113" s="2" t="s">
        <v>272</v>
      </c>
      <c r="B113" s="2">
        <v>110</v>
      </c>
      <c r="C113" s="2">
        <v>124</v>
      </c>
      <c r="D113" s="3">
        <v>72.599999999999994</v>
      </c>
      <c r="E113" s="3">
        <v>19.5</v>
      </c>
      <c r="G113" s="3">
        <v>4.5</v>
      </c>
      <c r="K113" s="3">
        <v>1.4</v>
      </c>
      <c r="L113" s="2">
        <v>57</v>
      </c>
      <c r="M113" s="3">
        <v>182</v>
      </c>
      <c r="N113" s="3">
        <v>1.1000000000000001</v>
      </c>
      <c r="O113" s="4">
        <v>47</v>
      </c>
      <c r="P113" s="4">
        <v>0.08</v>
      </c>
      <c r="Q113" s="4">
        <v>0.11</v>
      </c>
      <c r="R113" s="4">
        <v>2.9</v>
      </c>
      <c r="S113" s="4">
        <v>1.5</v>
      </c>
      <c r="U113" s="2">
        <v>1</v>
      </c>
      <c r="V113" s="2" t="s">
        <v>273</v>
      </c>
      <c r="W113" s="4"/>
      <c r="X113" s="3"/>
      <c r="AB113" s="2"/>
      <c r="AC113" s="4"/>
      <c r="AD113" s="4"/>
      <c r="AE113" s="3"/>
      <c r="AF113" s="4"/>
      <c r="AG113" s="3"/>
    </row>
    <row r="114" spans="1:33" x14ac:dyDescent="0.35">
      <c r="A114" s="2" t="s">
        <v>274</v>
      </c>
      <c r="B114" s="2">
        <v>111</v>
      </c>
      <c r="C114" s="2">
        <v>72</v>
      </c>
      <c r="D114" s="3">
        <v>79.5</v>
      </c>
      <c r="E114" s="3">
        <v>16.3</v>
      </c>
      <c r="G114" s="3">
        <v>0.3</v>
      </c>
      <c r="K114" s="3">
        <v>1.3</v>
      </c>
      <c r="L114" s="2">
        <v>645</v>
      </c>
      <c r="M114" s="3">
        <v>225</v>
      </c>
      <c r="N114" s="3">
        <v>1.3</v>
      </c>
      <c r="P114" s="4">
        <v>0.01</v>
      </c>
      <c r="Q114" s="4">
        <v>0.03</v>
      </c>
      <c r="R114" s="4">
        <v>1.2</v>
      </c>
      <c r="S114" s="4">
        <v>2.2000000000000002</v>
      </c>
      <c r="U114" s="2">
        <v>1</v>
      </c>
      <c r="V114" s="2" t="s">
        <v>275</v>
      </c>
      <c r="W114" s="4"/>
      <c r="X114" s="3"/>
      <c r="AB114" s="2"/>
      <c r="AC114" s="4"/>
      <c r="AD114" s="4"/>
      <c r="AE114" s="3"/>
      <c r="AF114" s="4"/>
      <c r="AG114" s="3"/>
    </row>
    <row r="115" spans="1:33" x14ac:dyDescent="0.35">
      <c r="A115" s="2" t="s">
        <v>276</v>
      </c>
      <c r="B115" s="2">
        <v>112</v>
      </c>
      <c r="C115" s="2">
        <v>129</v>
      </c>
      <c r="D115" s="3">
        <v>73</v>
      </c>
      <c r="E115" s="3">
        <v>21.6</v>
      </c>
      <c r="G115" s="3">
        <v>3.9</v>
      </c>
      <c r="I115" s="3">
        <v>0.3</v>
      </c>
      <c r="K115" s="3">
        <v>1.2</v>
      </c>
      <c r="L115" s="2">
        <v>30</v>
      </c>
      <c r="M115" s="3">
        <v>325</v>
      </c>
      <c r="N115" s="3">
        <v>1.8</v>
      </c>
      <c r="U115" s="2">
        <v>1</v>
      </c>
      <c r="V115" s="2" t="s">
        <v>276</v>
      </c>
      <c r="W115" s="4"/>
      <c r="X115" s="3"/>
      <c r="AB115" s="2"/>
    </row>
    <row r="116" spans="1:33" x14ac:dyDescent="0.35">
      <c r="A116" s="2" t="s">
        <v>277</v>
      </c>
      <c r="B116" s="2">
        <v>113</v>
      </c>
      <c r="C116" s="2">
        <v>87</v>
      </c>
      <c r="D116" s="3">
        <v>79</v>
      </c>
      <c r="E116" s="3">
        <v>19.100000000000001</v>
      </c>
      <c r="G116" s="3">
        <v>0.5</v>
      </c>
      <c r="I116" s="3">
        <v>0</v>
      </c>
      <c r="J116" s="3">
        <v>0</v>
      </c>
      <c r="K116" s="3">
        <v>1.4</v>
      </c>
      <c r="L116" s="2">
        <v>49</v>
      </c>
      <c r="M116" s="3">
        <v>303</v>
      </c>
      <c r="N116" s="3">
        <v>0.7</v>
      </c>
      <c r="O116" s="4">
        <v>14</v>
      </c>
      <c r="P116" s="4">
        <v>7.0000000000000007E-2</v>
      </c>
      <c r="Q116" s="4">
        <v>0.05</v>
      </c>
      <c r="R116" s="4">
        <v>1.5</v>
      </c>
      <c r="U116" s="2">
        <v>1</v>
      </c>
      <c r="V116" s="2" t="s">
        <v>278</v>
      </c>
      <c r="W116" s="4"/>
      <c r="X116" s="3"/>
      <c r="AB116" s="2"/>
      <c r="AC116" s="4"/>
      <c r="AD116" s="4"/>
      <c r="AE116" s="3"/>
      <c r="AF116" s="4"/>
      <c r="AG116" s="3"/>
    </row>
    <row r="117" spans="1:33" x14ac:dyDescent="0.35">
      <c r="A117" s="2" t="s">
        <v>279</v>
      </c>
      <c r="B117" s="2">
        <v>114</v>
      </c>
      <c r="C117" s="2">
        <v>116</v>
      </c>
      <c r="D117" s="3">
        <v>73.3</v>
      </c>
      <c r="E117" s="3">
        <v>18.2</v>
      </c>
      <c r="G117" s="3">
        <v>4.2</v>
      </c>
      <c r="K117" s="3">
        <v>1.1000000000000001</v>
      </c>
      <c r="L117" s="2">
        <v>19</v>
      </c>
      <c r="M117" s="3">
        <v>193</v>
      </c>
      <c r="N117" s="3">
        <v>1</v>
      </c>
      <c r="P117" s="4">
        <v>0.01</v>
      </c>
      <c r="Q117" s="4">
        <v>0.1</v>
      </c>
      <c r="R117" s="4">
        <v>3.6</v>
      </c>
      <c r="S117" s="4">
        <v>4.9000000000000004</v>
      </c>
      <c r="U117" s="2">
        <v>1</v>
      </c>
      <c r="V117" s="2" t="s">
        <v>279</v>
      </c>
      <c r="W117" s="4"/>
      <c r="X117" s="3"/>
      <c r="AB117" s="2"/>
    </row>
    <row r="118" spans="1:33" x14ac:dyDescent="0.35">
      <c r="A118" s="2" t="s">
        <v>280</v>
      </c>
      <c r="B118" s="2">
        <v>115</v>
      </c>
      <c r="C118" s="2">
        <v>93</v>
      </c>
      <c r="D118" s="3">
        <v>76.3</v>
      </c>
      <c r="E118" s="3">
        <v>19.7</v>
      </c>
      <c r="G118" s="3">
        <v>1</v>
      </c>
      <c r="K118" s="3">
        <v>1.4</v>
      </c>
      <c r="L118" s="2">
        <v>57</v>
      </c>
      <c r="M118" s="3">
        <v>178</v>
      </c>
      <c r="N118" s="3">
        <v>1.9</v>
      </c>
      <c r="P118" s="4">
        <v>0.06</v>
      </c>
      <c r="Q118" s="4">
        <v>0.12</v>
      </c>
      <c r="R118" s="4">
        <v>3.7</v>
      </c>
      <c r="S118" s="4">
        <v>0</v>
      </c>
      <c r="U118" s="2">
        <v>1</v>
      </c>
      <c r="V118" s="2" t="s">
        <v>280</v>
      </c>
      <c r="W118" s="4"/>
      <c r="X118" s="3"/>
      <c r="AB118" s="2"/>
    </row>
    <row r="119" spans="1:33" x14ac:dyDescent="0.35">
      <c r="A119" s="2" t="s">
        <v>281</v>
      </c>
      <c r="B119" s="2">
        <v>116</v>
      </c>
      <c r="C119" s="2">
        <v>150</v>
      </c>
      <c r="D119" s="3">
        <v>44.8</v>
      </c>
      <c r="E119" s="3">
        <v>30.9</v>
      </c>
      <c r="G119" s="3">
        <v>2</v>
      </c>
      <c r="K119" s="3">
        <v>18.7</v>
      </c>
      <c r="L119" s="2">
        <v>260</v>
      </c>
      <c r="M119" s="3">
        <v>172</v>
      </c>
      <c r="N119" s="3">
        <v>5.7</v>
      </c>
      <c r="P119" s="4">
        <v>7.0000000000000007E-2</v>
      </c>
      <c r="Q119" s="4">
        <v>0.13</v>
      </c>
      <c r="R119" s="4">
        <v>2.75</v>
      </c>
      <c r="S119" s="4">
        <v>3.9</v>
      </c>
      <c r="U119" s="2">
        <v>1</v>
      </c>
      <c r="V119" s="2" t="s">
        <v>282</v>
      </c>
      <c r="W119" s="4"/>
      <c r="X119" s="3"/>
      <c r="AB119" s="2"/>
    </row>
    <row r="120" spans="1:33" x14ac:dyDescent="0.35">
      <c r="A120" s="2" t="s">
        <v>283</v>
      </c>
      <c r="B120" s="2">
        <v>117</v>
      </c>
      <c r="C120" s="2">
        <v>98</v>
      </c>
      <c r="D120" s="3">
        <v>77.2</v>
      </c>
      <c r="E120" s="3">
        <v>18.7</v>
      </c>
      <c r="G120" s="3">
        <v>2</v>
      </c>
      <c r="K120" s="3">
        <v>1.2</v>
      </c>
      <c r="L120" s="2">
        <v>49</v>
      </c>
      <c r="M120" s="3">
        <v>217</v>
      </c>
      <c r="N120" s="3">
        <v>1.9</v>
      </c>
      <c r="P120" s="4">
        <v>0.01</v>
      </c>
      <c r="Q120" s="4">
        <v>0.08</v>
      </c>
      <c r="R120" s="4">
        <v>4.7</v>
      </c>
      <c r="S120" s="4">
        <v>5.9</v>
      </c>
      <c r="U120" s="2">
        <v>1</v>
      </c>
      <c r="V120" s="2" t="s">
        <v>283</v>
      </c>
      <c r="W120" s="4"/>
      <c r="X120" s="3"/>
      <c r="AB120" s="2"/>
    </row>
    <row r="121" spans="1:33" x14ac:dyDescent="0.35">
      <c r="A121" s="2" t="s">
        <v>284</v>
      </c>
      <c r="B121" s="2">
        <v>118</v>
      </c>
      <c r="C121" s="2">
        <v>78</v>
      </c>
      <c r="D121" s="3">
        <v>79.099999999999994</v>
      </c>
      <c r="E121" s="3">
        <v>15.1</v>
      </c>
      <c r="G121" s="3">
        <v>0.9</v>
      </c>
      <c r="K121" s="3">
        <v>1.2</v>
      </c>
      <c r="L121" s="2">
        <v>455</v>
      </c>
      <c r="M121" s="3">
        <v>186</v>
      </c>
      <c r="N121" s="3">
        <v>1.1000000000000001</v>
      </c>
      <c r="P121" s="4">
        <v>0.01</v>
      </c>
      <c r="Q121" s="4">
        <v>0.05</v>
      </c>
      <c r="R121" s="4">
        <v>1.2</v>
      </c>
      <c r="S121" s="4">
        <v>9.8000000000000007</v>
      </c>
      <c r="U121" s="2">
        <v>1</v>
      </c>
      <c r="V121" s="2" t="s">
        <v>285</v>
      </c>
      <c r="W121" s="4"/>
      <c r="AB121" s="2"/>
    </row>
    <row r="122" spans="1:33" x14ac:dyDescent="0.35">
      <c r="A122" s="2" t="s">
        <v>286</v>
      </c>
      <c r="B122" s="2">
        <v>119</v>
      </c>
      <c r="C122" s="2">
        <v>74</v>
      </c>
      <c r="D122" s="3">
        <v>81.8</v>
      </c>
      <c r="E122" s="3">
        <v>16.8</v>
      </c>
      <c r="G122" s="3">
        <v>0.3</v>
      </c>
      <c r="K122" s="3">
        <v>1.2</v>
      </c>
      <c r="L122" s="2">
        <v>28</v>
      </c>
      <c r="M122" s="3">
        <v>185</v>
      </c>
      <c r="N122" s="3">
        <v>0.2</v>
      </c>
      <c r="P122" s="4">
        <v>0.06</v>
      </c>
      <c r="Q122" s="4">
        <v>0.1</v>
      </c>
      <c r="S122" s="4">
        <v>1</v>
      </c>
      <c r="U122" s="2">
        <v>1</v>
      </c>
      <c r="V122" s="2" t="s">
        <v>286</v>
      </c>
      <c r="W122" s="4"/>
      <c r="AB122" s="2"/>
    </row>
    <row r="123" spans="1:33" x14ac:dyDescent="0.35">
      <c r="A123" s="2" t="s">
        <v>287</v>
      </c>
      <c r="B123" s="2">
        <v>120</v>
      </c>
      <c r="C123" s="2">
        <v>247</v>
      </c>
      <c r="D123" s="3">
        <v>40.4</v>
      </c>
      <c r="E123" s="3">
        <v>38.200000000000003</v>
      </c>
      <c r="G123" s="3">
        <v>9.3000000000000007</v>
      </c>
      <c r="K123" s="3">
        <v>9.5</v>
      </c>
      <c r="L123" s="2">
        <v>50</v>
      </c>
      <c r="M123" s="3">
        <v>209</v>
      </c>
      <c r="N123" s="3">
        <v>3.3</v>
      </c>
      <c r="P123" s="4">
        <v>0.01</v>
      </c>
      <c r="Q123" s="4">
        <v>0.12</v>
      </c>
      <c r="R123" s="4">
        <v>5.6</v>
      </c>
      <c r="U123" s="2">
        <v>1</v>
      </c>
      <c r="V123" s="2" t="s">
        <v>288</v>
      </c>
      <c r="W123" s="4"/>
      <c r="AB123" s="2"/>
    </row>
    <row r="124" spans="1:33" x14ac:dyDescent="0.35">
      <c r="A124" s="2" t="s">
        <v>289</v>
      </c>
      <c r="B124" s="2">
        <v>121</v>
      </c>
      <c r="C124" s="2">
        <v>106</v>
      </c>
      <c r="D124" s="3">
        <v>76</v>
      </c>
      <c r="E124" s="3">
        <v>19.2</v>
      </c>
      <c r="G124" s="3">
        <v>2.7</v>
      </c>
      <c r="K124" s="3">
        <v>1.3</v>
      </c>
      <c r="L124" s="2">
        <v>126</v>
      </c>
      <c r="M124" s="3">
        <v>132</v>
      </c>
      <c r="N124" s="3">
        <v>0.3</v>
      </c>
      <c r="P124" s="4">
        <v>0.14000000000000001</v>
      </c>
      <c r="Q124" s="4">
        <v>0.17</v>
      </c>
      <c r="R124" s="4">
        <v>3.6</v>
      </c>
      <c r="S124" s="4">
        <v>6.6</v>
      </c>
      <c r="U124" s="2">
        <v>1</v>
      </c>
      <c r="V124" s="2" t="s">
        <v>290</v>
      </c>
      <c r="W124" s="4"/>
      <c r="AB124" s="2"/>
    </row>
    <row r="125" spans="1:33" x14ac:dyDescent="0.35">
      <c r="A125" s="2" t="s">
        <v>291</v>
      </c>
      <c r="B125" s="2">
        <v>122</v>
      </c>
      <c r="C125" s="2">
        <v>274</v>
      </c>
      <c r="D125" s="3">
        <v>21.5</v>
      </c>
      <c r="E125" s="3">
        <v>54.3</v>
      </c>
      <c r="G125" s="3">
        <v>6.2</v>
      </c>
      <c r="K125" s="3">
        <v>16.5</v>
      </c>
      <c r="L125" s="2">
        <v>710</v>
      </c>
      <c r="M125" s="3">
        <v>639</v>
      </c>
      <c r="N125" s="3">
        <v>7.1</v>
      </c>
      <c r="P125" s="4">
        <v>0.3</v>
      </c>
      <c r="Q125" s="4">
        <v>1</v>
      </c>
      <c r="S125" s="4">
        <v>1.2</v>
      </c>
      <c r="U125" s="2">
        <v>1</v>
      </c>
      <c r="V125" s="2" t="s">
        <v>292</v>
      </c>
      <c r="W125" s="4"/>
      <c r="AB125" s="2"/>
    </row>
    <row r="126" spans="1:33" x14ac:dyDescent="0.35">
      <c r="A126" s="2" t="s">
        <v>293</v>
      </c>
      <c r="B126" s="2">
        <v>123</v>
      </c>
      <c r="C126" s="2">
        <v>89</v>
      </c>
      <c r="D126" s="3">
        <v>77.099999999999994</v>
      </c>
      <c r="E126" s="3">
        <v>18.7</v>
      </c>
      <c r="G126" s="3">
        <v>1.2</v>
      </c>
      <c r="K126" s="3">
        <v>1.6</v>
      </c>
      <c r="L126" s="2">
        <v>105</v>
      </c>
      <c r="M126" s="3">
        <v>311</v>
      </c>
      <c r="N126" s="3">
        <v>0.7</v>
      </c>
      <c r="P126" s="4">
        <v>0.01</v>
      </c>
      <c r="Q126" s="4">
        <v>0.05</v>
      </c>
      <c r="R126" s="4">
        <v>4.5</v>
      </c>
      <c r="U126" s="2">
        <v>1</v>
      </c>
      <c r="V126" s="2" t="s">
        <v>294</v>
      </c>
      <c r="W126" s="4"/>
      <c r="AB126" s="2"/>
    </row>
    <row r="127" spans="1:33" x14ac:dyDescent="0.35">
      <c r="A127" s="2" t="s">
        <v>295</v>
      </c>
      <c r="B127" s="2">
        <v>124</v>
      </c>
      <c r="C127" s="2">
        <v>101</v>
      </c>
      <c r="D127" s="3">
        <v>76</v>
      </c>
      <c r="E127" s="3">
        <v>22.1</v>
      </c>
      <c r="G127" s="3">
        <v>0.7</v>
      </c>
      <c r="K127" s="3">
        <v>1.3</v>
      </c>
      <c r="M127" s="3">
        <v>243</v>
      </c>
      <c r="N127" s="3">
        <v>0.8</v>
      </c>
      <c r="Q127" s="4">
        <v>0.14000000000000001</v>
      </c>
      <c r="R127" s="4">
        <v>2.2000000000000002</v>
      </c>
      <c r="U127" s="2">
        <v>1</v>
      </c>
      <c r="V127" s="2" t="s">
        <v>295</v>
      </c>
      <c r="W127" s="4"/>
      <c r="AB127" s="2"/>
      <c r="AC127" s="4"/>
      <c r="AD127" s="4"/>
      <c r="AE127" s="3"/>
      <c r="AF127" s="4"/>
      <c r="AG127" s="3"/>
    </row>
    <row r="128" spans="1:33" x14ac:dyDescent="0.35">
      <c r="A128" s="2" t="s">
        <v>296</v>
      </c>
      <c r="B128" s="2">
        <v>125</v>
      </c>
      <c r="C128" s="2">
        <v>87</v>
      </c>
      <c r="D128" s="3">
        <v>77.8</v>
      </c>
      <c r="E128" s="3">
        <v>19.5</v>
      </c>
      <c r="G128" s="3">
        <v>0.4</v>
      </c>
      <c r="K128" s="3">
        <v>1.4</v>
      </c>
      <c r="L128" s="2">
        <v>110</v>
      </c>
      <c r="M128" s="3">
        <v>146</v>
      </c>
      <c r="N128" s="3">
        <v>1.1000000000000001</v>
      </c>
      <c r="P128" s="4">
        <v>0.01</v>
      </c>
      <c r="Q128" s="4">
        <v>0.04</v>
      </c>
      <c r="R128" s="4">
        <v>1.8</v>
      </c>
      <c r="S128" s="4">
        <v>2.2999999999999998</v>
      </c>
      <c r="T128" s="2">
        <v>0</v>
      </c>
      <c r="U128" s="2">
        <v>1</v>
      </c>
      <c r="V128" s="2" t="s">
        <v>295</v>
      </c>
      <c r="W128" s="4"/>
      <c r="AB128" s="2"/>
    </row>
    <row r="129" spans="1:33" x14ac:dyDescent="0.35">
      <c r="A129" s="2" t="s">
        <v>297</v>
      </c>
      <c r="B129" s="2">
        <v>126</v>
      </c>
      <c r="C129" s="2">
        <v>83</v>
      </c>
      <c r="D129" s="3">
        <v>77.8</v>
      </c>
      <c r="E129" s="3">
        <v>18.7</v>
      </c>
      <c r="G129" s="3">
        <v>0.3</v>
      </c>
      <c r="K129" s="3">
        <v>0.9</v>
      </c>
      <c r="L129" s="2">
        <v>109</v>
      </c>
      <c r="M129" s="3">
        <v>136</v>
      </c>
      <c r="N129" s="3">
        <v>1</v>
      </c>
      <c r="P129" s="4">
        <v>0.04</v>
      </c>
      <c r="Q129" s="4">
        <v>0.11</v>
      </c>
      <c r="R129" s="4">
        <v>1.25</v>
      </c>
      <c r="S129" s="4">
        <v>2.1</v>
      </c>
      <c r="T129" s="2">
        <v>0</v>
      </c>
      <c r="U129" s="2">
        <v>1</v>
      </c>
      <c r="V129" s="2" t="s">
        <v>295</v>
      </c>
      <c r="W129" s="4"/>
      <c r="AB129" s="2"/>
    </row>
    <row r="130" spans="1:33" x14ac:dyDescent="0.35">
      <c r="A130" s="2" t="s">
        <v>298</v>
      </c>
      <c r="B130" s="2">
        <v>127</v>
      </c>
      <c r="C130" s="2">
        <v>85</v>
      </c>
      <c r="D130" s="3">
        <v>77.400000000000006</v>
      </c>
      <c r="E130" s="3">
        <v>18.8</v>
      </c>
      <c r="G130" s="3">
        <v>0.5</v>
      </c>
      <c r="K130" s="3">
        <v>1.3</v>
      </c>
      <c r="L130" s="2">
        <v>80</v>
      </c>
      <c r="M130" s="3">
        <v>193</v>
      </c>
      <c r="N130" s="3">
        <v>1</v>
      </c>
      <c r="P130" s="4">
        <v>0.1</v>
      </c>
      <c r="Q130" s="4">
        <v>0.11</v>
      </c>
      <c r="R130" s="4">
        <v>2.83</v>
      </c>
      <c r="S130" s="4">
        <v>5.3</v>
      </c>
      <c r="U130" s="2">
        <v>1</v>
      </c>
      <c r="V130" s="2" t="s">
        <v>299</v>
      </c>
      <c r="W130" s="4"/>
      <c r="AB130" s="2"/>
    </row>
    <row r="131" spans="1:33" x14ac:dyDescent="0.35">
      <c r="A131" s="2" t="s">
        <v>300</v>
      </c>
      <c r="B131" s="2">
        <v>128</v>
      </c>
      <c r="C131" s="2">
        <v>87</v>
      </c>
      <c r="D131" s="3">
        <v>74.2</v>
      </c>
      <c r="E131" s="3">
        <v>15.4</v>
      </c>
      <c r="G131" s="3">
        <v>2.2999999999999998</v>
      </c>
      <c r="K131" s="3">
        <v>2.5</v>
      </c>
      <c r="L131" s="2">
        <v>593</v>
      </c>
      <c r="M131" s="3">
        <v>390</v>
      </c>
      <c r="N131" s="3">
        <v>1.7</v>
      </c>
      <c r="P131" s="4">
        <v>0.01</v>
      </c>
      <c r="Q131" s="4">
        <v>0.08</v>
      </c>
      <c r="R131" s="4">
        <v>2.1</v>
      </c>
      <c r="S131" s="4">
        <v>2.9</v>
      </c>
      <c r="U131" s="2">
        <v>1</v>
      </c>
      <c r="V131" s="2" t="s">
        <v>301</v>
      </c>
      <c r="W131" s="4"/>
      <c r="AB131" s="2"/>
    </row>
    <row r="132" spans="1:33" x14ac:dyDescent="0.35">
      <c r="A132" s="2" t="s">
        <v>302</v>
      </c>
      <c r="B132" s="2">
        <v>129</v>
      </c>
      <c r="C132" s="2">
        <v>136</v>
      </c>
      <c r="D132" s="3">
        <v>65.900000000000006</v>
      </c>
      <c r="E132" s="3">
        <v>31.1</v>
      </c>
      <c r="G132" s="3">
        <v>0.4</v>
      </c>
      <c r="K132" s="3">
        <v>1.4</v>
      </c>
      <c r="L132" s="2">
        <v>15</v>
      </c>
      <c r="M132" s="3">
        <v>215</v>
      </c>
      <c r="N132" s="3">
        <v>1.2</v>
      </c>
      <c r="Q132" s="4">
        <v>0.15</v>
      </c>
      <c r="R132" s="4">
        <v>3.85</v>
      </c>
      <c r="S132" s="4">
        <v>0</v>
      </c>
      <c r="T132" s="2">
        <v>0</v>
      </c>
      <c r="U132" s="2">
        <v>1</v>
      </c>
      <c r="V132" s="2" t="s">
        <v>303</v>
      </c>
      <c r="W132" s="4"/>
      <c r="AB132" s="2"/>
    </row>
    <row r="133" spans="1:33" x14ac:dyDescent="0.35">
      <c r="A133" s="2" t="s">
        <v>304</v>
      </c>
      <c r="B133" s="2">
        <v>130</v>
      </c>
      <c r="C133" s="2">
        <v>95</v>
      </c>
      <c r="D133" s="3">
        <v>76.5</v>
      </c>
      <c r="E133" s="3">
        <v>21.3</v>
      </c>
      <c r="G133" s="3">
        <v>0.5</v>
      </c>
      <c r="K133" s="3">
        <v>1.2</v>
      </c>
      <c r="L133" s="2">
        <v>23</v>
      </c>
      <c r="M133" s="3">
        <v>177</v>
      </c>
      <c r="N133" s="3">
        <v>0.1</v>
      </c>
      <c r="P133" s="4">
        <v>0.01</v>
      </c>
      <c r="Q133" s="4">
        <v>7.0000000000000007E-2</v>
      </c>
      <c r="R133" s="4">
        <v>5</v>
      </c>
      <c r="S133" s="4">
        <v>5.4</v>
      </c>
      <c r="U133" s="2">
        <v>1</v>
      </c>
      <c r="V133" s="2" t="s">
        <v>305</v>
      </c>
      <c r="W133" s="4"/>
      <c r="AB133" s="2"/>
    </row>
    <row r="134" spans="1:33" x14ac:dyDescent="0.35">
      <c r="A134" s="2" t="s">
        <v>306</v>
      </c>
      <c r="B134" s="2">
        <v>131</v>
      </c>
      <c r="C134" s="2">
        <v>83</v>
      </c>
      <c r="D134" s="3">
        <v>77.7</v>
      </c>
      <c r="E134" s="3">
        <v>18.7</v>
      </c>
      <c r="G134" s="3">
        <v>0.4</v>
      </c>
      <c r="K134" s="3">
        <v>1.4</v>
      </c>
      <c r="L134" s="2">
        <v>21</v>
      </c>
      <c r="M134" s="3">
        <v>229</v>
      </c>
      <c r="N134" s="3">
        <v>0.7</v>
      </c>
      <c r="P134" s="4">
        <v>0.04</v>
      </c>
      <c r="Q134" s="4">
        <v>0.13</v>
      </c>
      <c r="R134" s="4">
        <v>4.5</v>
      </c>
      <c r="S134" s="4">
        <v>29.3</v>
      </c>
      <c r="U134" s="2">
        <v>1</v>
      </c>
      <c r="V134" s="2" t="s">
        <v>306</v>
      </c>
      <c r="W134" s="4"/>
      <c r="AB134" s="2"/>
    </row>
    <row r="135" spans="1:33" x14ac:dyDescent="0.35">
      <c r="A135" s="2" t="s">
        <v>307</v>
      </c>
      <c r="B135" s="2">
        <v>132</v>
      </c>
      <c r="C135" s="2">
        <v>85</v>
      </c>
      <c r="D135" s="3">
        <v>78.8</v>
      </c>
      <c r="E135" s="3">
        <v>19.2</v>
      </c>
      <c r="G135" s="3">
        <v>0.3</v>
      </c>
      <c r="K135" s="3">
        <v>1</v>
      </c>
      <c r="L135" s="2">
        <v>84</v>
      </c>
      <c r="M135" s="3">
        <v>141</v>
      </c>
      <c r="N135" s="3">
        <v>0.1</v>
      </c>
      <c r="P135" s="4">
        <v>0.02</v>
      </c>
      <c r="Q135" s="4">
        <v>7.0000000000000007E-2</v>
      </c>
      <c r="R135" s="4">
        <v>0.95</v>
      </c>
      <c r="S135" s="4">
        <v>4.7</v>
      </c>
      <c r="U135" s="2">
        <v>1</v>
      </c>
      <c r="V135" s="2" t="s">
        <v>307</v>
      </c>
      <c r="W135" s="4"/>
      <c r="AB135" s="2"/>
      <c r="AC135" s="4"/>
      <c r="AD135" s="4"/>
      <c r="AE135" s="3"/>
      <c r="AF135" s="4"/>
      <c r="AG135" s="3"/>
    </row>
    <row r="136" spans="1:33" x14ac:dyDescent="0.35">
      <c r="A136" s="2" t="s">
        <v>308</v>
      </c>
      <c r="B136" s="2">
        <v>133</v>
      </c>
      <c r="C136" s="2">
        <v>110</v>
      </c>
      <c r="D136" s="3">
        <v>75.3</v>
      </c>
      <c r="E136" s="3">
        <v>20.9</v>
      </c>
      <c r="G136" s="3">
        <v>2.2999999999999998</v>
      </c>
      <c r="K136" s="3">
        <v>1.2</v>
      </c>
      <c r="L136" s="2">
        <v>8</v>
      </c>
      <c r="M136" s="3">
        <v>248</v>
      </c>
      <c r="N136" s="3">
        <v>0.2</v>
      </c>
      <c r="P136" s="4">
        <v>0.01</v>
      </c>
      <c r="Q136" s="4">
        <v>0.22</v>
      </c>
      <c r="R136" s="4">
        <v>3.15</v>
      </c>
      <c r="S136" s="4">
        <v>8.4</v>
      </c>
      <c r="U136" s="2">
        <v>1</v>
      </c>
      <c r="V136" s="2" t="s">
        <v>309</v>
      </c>
      <c r="W136" s="4"/>
      <c r="AB136" s="2"/>
    </row>
    <row r="137" spans="1:33" x14ac:dyDescent="0.35">
      <c r="A137" s="2" t="s">
        <v>310</v>
      </c>
      <c r="B137" s="2">
        <v>134</v>
      </c>
      <c r="C137" s="2">
        <v>86</v>
      </c>
      <c r="D137" s="3">
        <v>77.3</v>
      </c>
      <c r="E137" s="3">
        <v>15.5</v>
      </c>
      <c r="G137" s="3">
        <v>2.2000000000000002</v>
      </c>
      <c r="K137" s="3">
        <v>1.5</v>
      </c>
      <c r="L137" s="2">
        <v>319</v>
      </c>
      <c r="M137" s="3">
        <v>252</v>
      </c>
      <c r="N137" s="3">
        <v>1.9</v>
      </c>
      <c r="P137" s="4">
        <v>0.03</v>
      </c>
      <c r="Q137" s="4">
        <v>0.05</v>
      </c>
      <c r="R137" s="4">
        <v>1.7</v>
      </c>
      <c r="S137" s="4">
        <v>2.7</v>
      </c>
      <c r="U137" s="2">
        <v>1</v>
      </c>
      <c r="V137" s="2" t="s">
        <v>311</v>
      </c>
      <c r="W137" s="4"/>
      <c r="AB137" s="2"/>
    </row>
    <row r="138" spans="1:33" x14ac:dyDescent="0.35">
      <c r="A138" s="2" t="s">
        <v>312</v>
      </c>
      <c r="B138" s="2">
        <v>135</v>
      </c>
      <c r="C138" s="2">
        <v>85</v>
      </c>
      <c r="D138" s="3">
        <v>77.599999999999994</v>
      </c>
      <c r="E138" s="3">
        <v>16.899999999999999</v>
      </c>
      <c r="G138" s="3">
        <v>1.4</v>
      </c>
      <c r="K138" s="3">
        <v>1.5</v>
      </c>
      <c r="L138" s="2">
        <v>723</v>
      </c>
      <c r="M138" s="3">
        <v>244</v>
      </c>
      <c r="N138" s="3">
        <v>1.9</v>
      </c>
      <c r="P138" s="4">
        <v>0.01</v>
      </c>
      <c r="Q138" s="4">
        <v>0.1</v>
      </c>
      <c r="R138" s="4">
        <v>3</v>
      </c>
      <c r="S138" s="4">
        <v>2.2999999999999998</v>
      </c>
      <c r="U138" s="2">
        <v>1</v>
      </c>
      <c r="V138" s="2" t="s">
        <v>313</v>
      </c>
      <c r="W138" s="4"/>
      <c r="AB138" s="2"/>
    </row>
    <row r="139" spans="1:33" x14ac:dyDescent="0.35">
      <c r="A139" s="2" t="s">
        <v>314</v>
      </c>
      <c r="B139" s="2">
        <v>136</v>
      </c>
      <c r="C139" s="2">
        <v>273</v>
      </c>
      <c r="D139" s="3">
        <v>24.1</v>
      </c>
      <c r="E139" s="3">
        <v>47.3</v>
      </c>
      <c r="G139" s="3">
        <v>9.3000000000000007</v>
      </c>
      <c r="K139" s="3">
        <v>17.600000000000001</v>
      </c>
      <c r="L139" s="2">
        <v>308</v>
      </c>
      <c r="M139" s="3">
        <v>398</v>
      </c>
      <c r="N139" s="3">
        <v>6</v>
      </c>
      <c r="P139" s="4">
        <v>0.39</v>
      </c>
      <c r="Q139" s="4">
        <v>0.21</v>
      </c>
      <c r="S139" s="4">
        <v>1.2</v>
      </c>
      <c r="U139" s="2">
        <v>1</v>
      </c>
      <c r="V139" s="2" t="s">
        <v>315</v>
      </c>
      <c r="W139" s="4"/>
      <c r="AB139" s="2"/>
    </row>
    <row r="140" spans="1:33" x14ac:dyDescent="0.35">
      <c r="A140" s="2" t="s">
        <v>316</v>
      </c>
      <c r="B140" s="2">
        <v>137</v>
      </c>
      <c r="C140" s="2">
        <v>288</v>
      </c>
      <c r="D140" s="3">
        <v>52.6</v>
      </c>
      <c r="E140" s="3">
        <v>24.2</v>
      </c>
      <c r="G140" s="3">
        <v>20.5</v>
      </c>
      <c r="K140" s="3">
        <v>2.4</v>
      </c>
      <c r="L140" s="2">
        <v>7</v>
      </c>
      <c r="M140" s="3">
        <v>294</v>
      </c>
      <c r="N140" s="3">
        <v>1.2</v>
      </c>
      <c r="O140" s="4">
        <v>19</v>
      </c>
      <c r="P140" s="4">
        <v>0.04</v>
      </c>
      <c r="Q140" s="4">
        <v>0.1</v>
      </c>
      <c r="R140" s="4">
        <v>11.1</v>
      </c>
      <c r="S140" s="4">
        <v>0</v>
      </c>
      <c r="T140" s="2">
        <v>0</v>
      </c>
      <c r="U140" s="2">
        <v>1</v>
      </c>
      <c r="V140" s="2" t="s">
        <v>317</v>
      </c>
      <c r="W140" s="4"/>
      <c r="AB140" s="2"/>
    </row>
    <row r="141" spans="1:33" x14ac:dyDescent="0.35">
      <c r="A141" s="2" t="s">
        <v>318</v>
      </c>
      <c r="B141" s="2">
        <v>138</v>
      </c>
      <c r="C141" s="2">
        <v>177</v>
      </c>
      <c r="D141" s="3">
        <v>65.400000000000006</v>
      </c>
      <c r="E141" s="3">
        <v>22.4</v>
      </c>
      <c r="G141" s="3">
        <v>9</v>
      </c>
      <c r="K141" s="3">
        <v>3.2</v>
      </c>
      <c r="L141" s="2">
        <v>151</v>
      </c>
      <c r="M141" s="3">
        <v>473</v>
      </c>
      <c r="N141" s="3">
        <v>1.6</v>
      </c>
      <c r="P141" s="4">
        <v>1.3</v>
      </c>
      <c r="Q141" s="4">
        <v>0.04</v>
      </c>
      <c r="R141" s="4">
        <v>3</v>
      </c>
      <c r="S141" s="4">
        <v>3</v>
      </c>
      <c r="T141" s="2">
        <v>0</v>
      </c>
      <c r="U141" s="2">
        <v>1</v>
      </c>
      <c r="V141" s="2" t="s">
        <v>319</v>
      </c>
      <c r="W141" s="4"/>
      <c r="X141" s="3"/>
      <c r="AB141" s="2"/>
    </row>
    <row r="142" spans="1:33" x14ac:dyDescent="0.35">
      <c r="A142" s="2" t="s">
        <v>320</v>
      </c>
      <c r="B142" s="2">
        <v>139</v>
      </c>
      <c r="C142" s="2">
        <v>209</v>
      </c>
      <c r="D142" s="3">
        <v>60.6</v>
      </c>
      <c r="E142" s="3">
        <v>25.8</v>
      </c>
      <c r="G142" s="3">
        <v>11</v>
      </c>
      <c r="K142" s="3">
        <v>2.4</v>
      </c>
      <c r="L142" s="2">
        <v>84</v>
      </c>
      <c r="M142" s="3">
        <v>453</v>
      </c>
      <c r="N142" s="3">
        <v>1.1000000000000001</v>
      </c>
      <c r="P142" s="4">
        <v>1.1000000000000001</v>
      </c>
      <c r="Q142" s="4">
        <v>0.06</v>
      </c>
      <c r="R142" s="4">
        <v>2.9</v>
      </c>
      <c r="S142" s="4">
        <v>1.7</v>
      </c>
      <c r="T142" s="2">
        <v>0</v>
      </c>
      <c r="U142" s="2">
        <v>1</v>
      </c>
      <c r="V142" s="2" t="s">
        <v>319</v>
      </c>
      <c r="W142" s="4"/>
      <c r="X142" s="3"/>
      <c r="AB142" s="2"/>
    </row>
    <row r="143" spans="1:33" x14ac:dyDescent="0.35">
      <c r="A143" s="2" t="s">
        <v>321</v>
      </c>
      <c r="B143" s="2">
        <v>140</v>
      </c>
      <c r="C143" s="2">
        <v>70</v>
      </c>
      <c r="D143" s="3">
        <v>82.4</v>
      </c>
      <c r="E143" s="3">
        <v>14.4</v>
      </c>
      <c r="G143" s="3">
        <v>1.1000000000000001</v>
      </c>
      <c r="K143" s="3">
        <v>2.2000000000000002</v>
      </c>
      <c r="L143" s="2">
        <v>50</v>
      </c>
      <c r="M143" s="3">
        <v>221</v>
      </c>
      <c r="N143" s="3">
        <v>1.8</v>
      </c>
      <c r="O143" s="4">
        <v>28</v>
      </c>
      <c r="P143" s="4">
        <v>0.01</v>
      </c>
      <c r="Q143" s="4">
        <v>0.14000000000000001</v>
      </c>
      <c r="R143" s="4">
        <v>2.25</v>
      </c>
      <c r="S143" s="4">
        <v>18.3</v>
      </c>
      <c r="U143" s="2">
        <v>1</v>
      </c>
      <c r="V143" s="2" t="s">
        <v>322</v>
      </c>
      <c r="W143" s="4"/>
      <c r="X143" s="3"/>
      <c r="AB143" s="2"/>
    </row>
    <row r="144" spans="1:33" x14ac:dyDescent="0.35">
      <c r="A144" s="2" t="s">
        <v>323</v>
      </c>
      <c r="B144" s="2">
        <v>141</v>
      </c>
      <c r="C144" s="2">
        <v>84</v>
      </c>
      <c r="D144" s="3">
        <v>78.2</v>
      </c>
      <c r="E144" s="3">
        <v>18.5</v>
      </c>
      <c r="G144" s="3">
        <v>0.5</v>
      </c>
      <c r="K144" s="3">
        <v>1.5</v>
      </c>
      <c r="L144" s="2">
        <v>108</v>
      </c>
      <c r="M144" s="3">
        <v>95</v>
      </c>
      <c r="N144" s="3">
        <v>0.2</v>
      </c>
      <c r="P144" s="4">
        <v>0.01</v>
      </c>
      <c r="Q144" s="4">
        <v>0.21</v>
      </c>
      <c r="R144" s="4">
        <v>0.85</v>
      </c>
      <c r="S144" s="4">
        <v>8.6</v>
      </c>
      <c r="U144" s="2">
        <v>1</v>
      </c>
      <c r="V144" s="2" t="s">
        <v>324</v>
      </c>
      <c r="W144" s="4"/>
      <c r="X144" s="3"/>
      <c r="AB144" s="2"/>
    </row>
    <row r="145" spans="1:28" x14ac:dyDescent="0.35">
      <c r="A145" s="2" t="s">
        <v>325</v>
      </c>
      <c r="B145" s="2">
        <v>142</v>
      </c>
      <c r="C145" s="2">
        <v>47</v>
      </c>
      <c r="D145" s="3">
        <v>87.8</v>
      </c>
      <c r="E145" s="3">
        <v>10.6</v>
      </c>
      <c r="G145" s="3">
        <v>0.2</v>
      </c>
      <c r="K145" s="3">
        <v>0.8</v>
      </c>
      <c r="L145" s="2">
        <v>25</v>
      </c>
      <c r="M145" s="3">
        <v>180</v>
      </c>
      <c r="N145" s="3">
        <v>0.1</v>
      </c>
      <c r="P145" s="4">
        <v>0.02</v>
      </c>
      <c r="Q145" s="4">
        <v>0.06</v>
      </c>
      <c r="R145" s="4">
        <v>1.8</v>
      </c>
      <c r="S145" s="4">
        <v>2.2999999999999998</v>
      </c>
      <c r="U145" s="2">
        <v>1</v>
      </c>
      <c r="V145" s="2" t="s">
        <v>326</v>
      </c>
      <c r="W145" s="4"/>
      <c r="X145" s="3"/>
      <c r="AB145" s="2"/>
    </row>
    <row r="146" spans="1:28" x14ac:dyDescent="0.35">
      <c r="A146" s="2" t="s">
        <v>327</v>
      </c>
      <c r="B146" s="2">
        <v>143</v>
      </c>
      <c r="C146" s="2">
        <v>78</v>
      </c>
      <c r="D146" s="3">
        <v>78</v>
      </c>
      <c r="E146" s="3">
        <v>17.8</v>
      </c>
      <c r="G146" s="3">
        <v>0.2</v>
      </c>
      <c r="K146" s="3">
        <v>1.4</v>
      </c>
      <c r="L146" s="2">
        <v>117</v>
      </c>
      <c r="M146" s="3">
        <v>263</v>
      </c>
      <c r="N146" s="3">
        <v>0.1</v>
      </c>
      <c r="P146" s="4">
        <v>0.02</v>
      </c>
      <c r="Q146" s="4">
        <v>0.13</v>
      </c>
      <c r="R146" s="4">
        <v>1.4</v>
      </c>
      <c r="S146" s="4">
        <v>5.2</v>
      </c>
      <c r="U146" s="2">
        <v>1</v>
      </c>
      <c r="V146" s="2" t="s">
        <v>328</v>
      </c>
      <c r="W146" s="4"/>
      <c r="X146" s="3"/>
      <c r="AB146" s="2"/>
    </row>
    <row r="147" spans="1:28" x14ac:dyDescent="0.35">
      <c r="A147" s="2" t="s">
        <v>329</v>
      </c>
      <c r="B147" s="2">
        <v>144</v>
      </c>
      <c r="C147" s="2">
        <v>240</v>
      </c>
      <c r="D147" s="3">
        <v>29.6</v>
      </c>
      <c r="E147" s="3">
        <v>52.3</v>
      </c>
      <c r="G147" s="3">
        <v>1.9</v>
      </c>
      <c r="K147" s="3">
        <v>14.6</v>
      </c>
      <c r="L147" s="2" t="s">
        <v>2068</v>
      </c>
      <c r="M147" s="3">
        <v>650</v>
      </c>
      <c r="N147" s="3">
        <v>4.9000000000000004</v>
      </c>
      <c r="P147" s="4">
        <v>0.03</v>
      </c>
      <c r="Q147" s="4">
        <v>0.11</v>
      </c>
      <c r="R147" s="4">
        <v>3.4</v>
      </c>
      <c r="S147" s="4">
        <v>0</v>
      </c>
      <c r="T147" s="2">
        <v>0</v>
      </c>
      <c r="U147" s="2">
        <v>1</v>
      </c>
      <c r="V147" s="2" t="s">
        <v>330</v>
      </c>
      <c r="W147" s="4"/>
      <c r="X147" s="3"/>
      <c r="AB147" s="2"/>
    </row>
    <row r="148" spans="1:28" x14ac:dyDescent="0.35">
      <c r="A148" s="2" t="s">
        <v>331</v>
      </c>
      <c r="B148" s="2">
        <v>145</v>
      </c>
      <c r="C148" s="2">
        <v>99</v>
      </c>
      <c r="D148" s="3">
        <v>86.1</v>
      </c>
      <c r="E148" s="3">
        <v>18.899999999999999</v>
      </c>
      <c r="G148" s="3">
        <v>2.6</v>
      </c>
      <c r="K148" s="3">
        <v>2.4</v>
      </c>
      <c r="L148" s="2">
        <v>53</v>
      </c>
      <c r="M148" s="3">
        <v>192</v>
      </c>
      <c r="N148" s="3">
        <v>1.4</v>
      </c>
      <c r="O148" s="4">
        <v>606</v>
      </c>
      <c r="P148" s="4">
        <v>0.2</v>
      </c>
      <c r="Q148" s="4">
        <v>0.52</v>
      </c>
      <c r="R148" s="4">
        <v>1.57</v>
      </c>
      <c r="U148" s="2">
        <v>1</v>
      </c>
      <c r="V148" s="2" t="s">
        <v>332</v>
      </c>
      <c r="W148" s="4"/>
      <c r="X148" s="3"/>
      <c r="AB148" s="2"/>
    </row>
    <row r="149" spans="1:28" x14ac:dyDescent="0.35">
      <c r="A149" s="2" t="s">
        <v>333</v>
      </c>
      <c r="B149" s="2">
        <v>146</v>
      </c>
      <c r="C149" s="2">
        <v>79</v>
      </c>
      <c r="D149" s="3">
        <v>78.599999999999994</v>
      </c>
      <c r="E149" s="3">
        <v>16.899999999999999</v>
      </c>
      <c r="G149" s="3">
        <v>0.8</v>
      </c>
      <c r="K149" s="3">
        <v>1.8</v>
      </c>
      <c r="L149" s="2">
        <v>158</v>
      </c>
      <c r="M149" s="3">
        <v>106</v>
      </c>
      <c r="N149" s="3">
        <v>2</v>
      </c>
      <c r="P149" s="4">
        <v>0.02</v>
      </c>
      <c r="Q149" s="4">
        <v>0.39</v>
      </c>
      <c r="R149" s="4">
        <v>1.25</v>
      </c>
      <c r="S149" s="4">
        <v>7.8</v>
      </c>
      <c r="U149" s="2">
        <v>1</v>
      </c>
      <c r="V149" s="2" t="s">
        <v>334</v>
      </c>
      <c r="W149" s="4"/>
      <c r="X149" s="3"/>
      <c r="AB149" s="2"/>
    </row>
    <row r="150" spans="1:28" x14ac:dyDescent="0.35">
      <c r="A150" s="2" t="s">
        <v>335</v>
      </c>
      <c r="B150" s="2">
        <v>147</v>
      </c>
      <c r="C150" s="2">
        <v>96</v>
      </c>
      <c r="D150" s="3">
        <v>74.3</v>
      </c>
      <c r="E150" s="3">
        <v>21.9</v>
      </c>
      <c r="G150" s="3">
        <v>0.3</v>
      </c>
      <c r="K150" s="3">
        <v>1.7</v>
      </c>
      <c r="L150" s="2">
        <v>85</v>
      </c>
      <c r="M150" s="3">
        <v>130</v>
      </c>
      <c r="N150" s="3">
        <v>1.5</v>
      </c>
      <c r="P150" s="4">
        <v>0.03</v>
      </c>
      <c r="Q150" s="4">
        <v>0.35</v>
      </c>
      <c r="R150" s="4">
        <v>1.68</v>
      </c>
      <c r="S150" s="4">
        <v>9</v>
      </c>
      <c r="U150" s="2">
        <v>1</v>
      </c>
      <c r="V150" s="2" t="s">
        <v>336</v>
      </c>
      <c r="W150" s="4"/>
      <c r="X150" s="3"/>
      <c r="AB150" s="2"/>
    </row>
    <row r="151" spans="1:28" x14ac:dyDescent="0.35">
      <c r="A151" s="2" t="s">
        <v>337</v>
      </c>
      <c r="B151" s="2">
        <v>148</v>
      </c>
      <c r="C151" s="2">
        <v>87</v>
      </c>
      <c r="D151" s="3">
        <v>78.400000000000006</v>
      </c>
      <c r="E151" s="3">
        <v>13.3</v>
      </c>
      <c r="G151" s="3">
        <v>3.4</v>
      </c>
      <c r="K151" s="3">
        <v>2.4</v>
      </c>
      <c r="L151" s="2">
        <v>202</v>
      </c>
      <c r="M151" s="3">
        <v>206</v>
      </c>
      <c r="N151" s="3">
        <v>0.2</v>
      </c>
      <c r="P151" s="4">
        <v>0</v>
      </c>
      <c r="Q151" s="4">
        <v>0.82</v>
      </c>
      <c r="R151" s="4">
        <v>2.0499999999999998</v>
      </c>
      <c r="S151" s="4">
        <v>5.4</v>
      </c>
      <c r="U151" s="2">
        <v>1</v>
      </c>
      <c r="V151" s="2" t="s">
        <v>337</v>
      </c>
      <c r="W151" s="4"/>
      <c r="X151" s="3"/>
      <c r="AB151" s="2"/>
    </row>
    <row r="152" spans="1:28" x14ac:dyDescent="0.35">
      <c r="A152" s="2" t="s">
        <v>338</v>
      </c>
      <c r="B152" s="2">
        <v>149</v>
      </c>
      <c r="C152" s="2">
        <v>76</v>
      </c>
      <c r="D152" s="3">
        <v>80</v>
      </c>
      <c r="E152" s="3">
        <v>13.9</v>
      </c>
      <c r="G152" s="3">
        <v>1.8</v>
      </c>
      <c r="K152" s="3">
        <v>2.2000000000000002</v>
      </c>
      <c r="L152" s="2">
        <v>91</v>
      </c>
      <c r="M152" s="3">
        <v>219</v>
      </c>
      <c r="N152" s="3">
        <v>0.3</v>
      </c>
      <c r="P152" s="4">
        <v>0.05</v>
      </c>
      <c r="Q152" s="4">
        <v>0.79</v>
      </c>
      <c r="R152" s="4">
        <v>1.8</v>
      </c>
      <c r="S152" s="4">
        <v>11.6</v>
      </c>
      <c r="U152" s="2">
        <v>1</v>
      </c>
      <c r="V152" s="2" t="s">
        <v>339</v>
      </c>
      <c r="W152" s="4"/>
      <c r="X152" s="3"/>
      <c r="AB152" s="2"/>
    </row>
    <row r="153" spans="1:28" x14ac:dyDescent="0.35">
      <c r="A153" s="2" t="s">
        <v>340</v>
      </c>
      <c r="B153" s="2">
        <v>150</v>
      </c>
      <c r="C153" s="2">
        <v>141</v>
      </c>
      <c r="D153" s="3">
        <v>72.099999999999994</v>
      </c>
      <c r="E153" s="3">
        <v>16.3</v>
      </c>
      <c r="G153" s="3">
        <v>7.9</v>
      </c>
      <c r="K153" s="3">
        <v>2.2999999999999998</v>
      </c>
      <c r="L153" s="2">
        <v>59</v>
      </c>
      <c r="M153" s="3">
        <v>366</v>
      </c>
      <c r="N153" s="3">
        <v>0.7</v>
      </c>
      <c r="P153" s="4">
        <v>0.06</v>
      </c>
      <c r="Q153" s="4">
        <v>0.42</v>
      </c>
      <c r="R153" s="4">
        <v>6.1</v>
      </c>
      <c r="S153" s="4">
        <v>5.7</v>
      </c>
      <c r="U153" s="2">
        <v>1</v>
      </c>
      <c r="V153" s="2" t="s">
        <v>340</v>
      </c>
      <c r="W153" s="4"/>
      <c r="X153" s="3"/>
      <c r="AB153" s="2"/>
    </row>
    <row r="154" spans="1:28" x14ac:dyDescent="0.35">
      <c r="A154" s="2" t="s">
        <v>341</v>
      </c>
      <c r="B154" s="2">
        <v>151</v>
      </c>
      <c r="C154" s="2">
        <v>83</v>
      </c>
      <c r="D154" s="3">
        <v>78.099999999999994</v>
      </c>
      <c r="E154" s="3">
        <v>18.5</v>
      </c>
      <c r="G154" s="3">
        <v>0.4</v>
      </c>
      <c r="K154" s="3">
        <v>2.1</v>
      </c>
      <c r="L154" s="2">
        <v>102</v>
      </c>
      <c r="M154" s="3">
        <v>81</v>
      </c>
      <c r="N154" s="3">
        <v>1.2</v>
      </c>
      <c r="P154" s="4">
        <v>0.09</v>
      </c>
      <c r="Q154" s="4">
        <v>0.6</v>
      </c>
      <c r="R154" s="4">
        <v>1.2</v>
      </c>
      <c r="S154" s="4">
        <v>9.3000000000000007</v>
      </c>
      <c r="U154" s="2">
        <v>1</v>
      </c>
      <c r="V154" s="2" t="s">
        <v>342</v>
      </c>
      <c r="W154" s="4"/>
      <c r="X154" s="3"/>
      <c r="AB154" s="2"/>
    </row>
    <row r="155" spans="1:28" x14ac:dyDescent="0.35">
      <c r="A155" s="2" t="s">
        <v>343</v>
      </c>
      <c r="B155" s="2">
        <v>152</v>
      </c>
      <c r="C155" s="2">
        <v>88</v>
      </c>
      <c r="D155" s="3">
        <v>74.400000000000006</v>
      </c>
      <c r="E155" s="3">
        <v>15.7</v>
      </c>
      <c r="G155" s="3">
        <v>2.8</v>
      </c>
      <c r="K155" s="3">
        <v>1.6</v>
      </c>
      <c r="L155" s="2">
        <v>93</v>
      </c>
      <c r="M155" s="3">
        <v>180</v>
      </c>
      <c r="N155" s="3">
        <v>4</v>
      </c>
      <c r="P155" s="4">
        <v>0.08</v>
      </c>
      <c r="Q155" s="4">
        <v>0.19</v>
      </c>
      <c r="S155" s="4">
        <v>0.8</v>
      </c>
      <c r="U155" s="2">
        <v>1</v>
      </c>
      <c r="V155" s="2" t="s">
        <v>343</v>
      </c>
      <c r="W155" s="4"/>
      <c r="X155" s="3"/>
      <c r="AB155" s="2"/>
    </row>
    <row r="156" spans="1:28" x14ac:dyDescent="0.35">
      <c r="A156" s="2" t="s">
        <v>344</v>
      </c>
      <c r="B156" s="2">
        <v>153</v>
      </c>
      <c r="C156" s="2">
        <v>73</v>
      </c>
      <c r="D156" s="3">
        <v>79.3</v>
      </c>
      <c r="E156" s="3">
        <v>15.9</v>
      </c>
      <c r="G156" s="3">
        <v>1.1000000000000001</v>
      </c>
      <c r="K156" s="3">
        <v>2.4</v>
      </c>
      <c r="L156" s="2">
        <v>302</v>
      </c>
      <c r="M156" s="3">
        <v>99</v>
      </c>
      <c r="N156" s="3">
        <v>1.3</v>
      </c>
      <c r="P156" s="4">
        <v>0.02</v>
      </c>
      <c r="Q156" s="4">
        <v>0.2</v>
      </c>
      <c r="S156" s="4">
        <v>2</v>
      </c>
      <c r="U156" s="2">
        <v>1</v>
      </c>
      <c r="V156" s="2" t="s">
        <v>344</v>
      </c>
      <c r="W156" s="4"/>
      <c r="X156" s="3"/>
      <c r="AB156" s="2"/>
    </row>
    <row r="157" spans="1:28" x14ac:dyDescent="0.35">
      <c r="A157" s="2" t="s">
        <v>345</v>
      </c>
      <c r="B157" s="2">
        <v>154</v>
      </c>
      <c r="C157" s="2">
        <v>71</v>
      </c>
      <c r="D157" s="3">
        <v>83.6</v>
      </c>
      <c r="E157" s="3">
        <v>13.6</v>
      </c>
      <c r="G157" s="3">
        <v>1.4</v>
      </c>
      <c r="K157" s="3">
        <v>1.1000000000000001</v>
      </c>
      <c r="L157" s="2">
        <v>53</v>
      </c>
      <c r="M157" s="3">
        <v>126</v>
      </c>
      <c r="N157" s="3">
        <v>3</v>
      </c>
      <c r="P157" s="4">
        <v>0.02</v>
      </c>
      <c r="Q157" s="4">
        <v>0.05</v>
      </c>
      <c r="R157" s="4">
        <v>1.49</v>
      </c>
      <c r="S157" s="4">
        <v>3.2</v>
      </c>
      <c r="U157" s="2">
        <v>1</v>
      </c>
      <c r="V157" s="2" t="s">
        <v>346</v>
      </c>
      <c r="W157" s="4"/>
      <c r="X157" s="3"/>
      <c r="AB157" s="2"/>
    </row>
    <row r="158" spans="1:28" x14ac:dyDescent="0.35">
      <c r="A158" s="2" t="s">
        <v>347</v>
      </c>
      <c r="B158" s="2">
        <v>155</v>
      </c>
      <c r="C158" s="2">
        <v>377</v>
      </c>
      <c r="D158" s="3">
        <v>12</v>
      </c>
      <c r="F158" s="3">
        <v>13.5</v>
      </c>
      <c r="H158" s="3">
        <v>7.1</v>
      </c>
      <c r="I158" s="3">
        <v>64.5</v>
      </c>
      <c r="J158" s="3">
        <v>2.5</v>
      </c>
      <c r="K158" s="3">
        <v>2.4</v>
      </c>
      <c r="L158" s="2">
        <v>236</v>
      </c>
      <c r="M158" s="3">
        <v>453</v>
      </c>
      <c r="N158" s="3">
        <v>7.5</v>
      </c>
      <c r="P158" s="4">
        <v>0.3</v>
      </c>
      <c r="Q158" s="4">
        <v>0.01</v>
      </c>
      <c r="R158" s="4">
        <v>0.4</v>
      </c>
      <c r="S158" s="4">
        <v>1.3</v>
      </c>
      <c r="T158" s="2">
        <v>0</v>
      </c>
      <c r="U158" s="2">
        <v>1</v>
      </c>
      <c r="V158" s="2" t="s">
        <v>348</v>
      </c>
      <c r="W158" s="4"/>
      <c r="X158" s="3"/>
      <c r="AB158" s="2"/>
    </row>
    <row r="159" spans="1:28" x14ac:dyDescent="0.35">
      <c r="A159" s="2" t="s">
        <v>349</v>
      </c>
      <c r="B159" s="2">
        <v>156</v>
      </c>
      <c r="C159" s="2">
        <v>428</v>
      </c>
      <c r="D159" s="3">
        <v>0.7</v>
      </c>
      <c r="F159" s="3">
        <v>14.5</v>
      </c>
      <c r="H159" s="3">
        <v>7.8</v>
      </c>
      <c r="I159" s="3">
        <v>74.3</v>
      </c>
      <c r="J159" s="3">
        <v>3</v>
      </c>
      <c r="K159" s="3">
        <v>2.7</v>
      </c>
      <c r="L159" s="2">
        <v>283</v>
      </c>
      <c r="M159" s="3">
        <v>502</v>
      </c>
      <c r="N159" s="3">
        <v>8.1</v>
      </c>
      <c r="P159" s="4">
        <v>0.01</v>
      </c>
      <c r="Q159" s="4">
        <v>0.01</v>
      </c>
      <c r="R159" s="4">
        <v>1.3</v>
      </c>
      <c r="S159" s="4">
        <v>0.5</v>
      </c>
      <c r="T159" s="2">
        <v>0</v>
      </c>
      <c r="U159" s="2">
        <v>1</v>
      </c>
      <c r="V159" s="2" t="s">
        <v>348</v>
      </c>
      <c r="W159" s="4"/>
      <c r="X159" s="3"/>
      <c r="AB159" s="2"/>
    </row>
    <row r="160" spans="1:28" x14ac:dyDescent="0.35">
      <c r="A160" s="2" t="s">
        <v>350</v>
      </c>
      <c r="B160" s="2">
        <v>157</v>
      </c>
      <c r="C160" s="2">
        <v>115</v>
      </c>
      <c r="D160" s="3">
        <v>72.2</v>
      </c>
      <c r="F160" s="3">
        <v>2.4</v>
      </c>
      <c r="H160" s="3">
        <v>0.1</v>
      </c>
      <c r="I160" s="3">
        <v>25.2</v>
      </c>
      <c r="J160" s="3">
        <v>0.1</v>
      </c>
      <c r="K160" s="3">
        <v>0.1</v>
      </c>
      <c r="L160" s="2">
        <v>11</v>
      </c>
      <c r="M160" s="3">
        <v>30</v>
      </c>
      <c r="N160" s="3">
        <v>0.3</v>
      </c>
      <c r="P160" s="4">
        <v>0</v>
      </c>
      <c r="Q160" s="4">
        <v>0</v>
      </c>
      <c r="R160" s="4">
        <v>0.24</v>
      </c>
      <c r="S160" s="4">
        <v>0</v>
      </c>
      <c r="T160" s="2">
        <v>0</v>
      </c>
      <c r="U160" s="2">
        <v>1</v>
      </c>
      <c r="V160" s="2" t="s">
        <v>351</v>
      </c>
      <c r="W160" s="4"/>
      <c r="X160" s="3"/>
      <c r="AB160" s="2"/>
    </row>
    <row r="161" spans="1:28" x14ac:dyDescent="0.35">
      <c r="A161" s="2" t="s">
        <v>352</v>
      </c>
      <c r="B161" s="2">
        <v>158</v>
      </c>
      <c r="C161" s="2">
        <v>359</v>
      </c>
      <c r="D161" s="3">
        <v>13.1</v>
      </c>
      <c r="F161" s="3">
        <v>8.1999999999999993</v>
      </c>
      <c r="H161" s="3">
        <v>0.5</v>
      </c>
      <c r="I161" s="3">
        <v>77.8</v>
      </c>
      <c r="J161" s="3">
        <v>0.4</v>
      </c>
      <c r="K161" s="3">
        <v>0.4</v>
      </c>
      <c r="L161" s="2">
        <v>6</v>
      </c>
      <c r="M161" s="3">
        <v>92</v>
      </c>
      <c r="N161" s="3">
        <v>0.8</v>
      </c>
      <c r="P161" s="4">
        <v>0.09</v>
      </c>
      <c r="Q161" s="4">
        <v>0.08</v>
      </c>
      <c r="R161" s="4">
        <v>1.6</v>
      </c>
      <c r="S161" s="4">
        <v>0.9</v>
      </c>
      <c r="T161" s="2">
        <v>0</v>
      </c>
      <c r="U161" s="2">
        <v>1</v>
      </c>
      <c r="V161" s="2" t="s">
        <v>353</v>
      </c>
      <c r="W161" s="4"/>
      <c r="X161" s="3"/>
      <c r="AB161" s="2"/>
    </row>
    <row r="162" spans="1:28" x14ac:dyDescent="0.35">
      <c r="A162" s="2" t="s">
        <v>354</v>
      </c>
      <c r="B162" s="2">
        <v>159</v>
      </c>
      <c r="C162" s="2">
        <v>348</v>
      </c>
      <c r="D162" s="3">
        <v>11.9</v>
      </c>
      <c r="F162" s="3">
        <v>5.9</v>
      </c>
      <c r="H162" s="3">
        <v>2</v>
      </c>
      <c r="I162" s="3">
        <v>74.7</v>
      </c>
      <c r="J162" s="3">
        <v>9.9</v>
      </c>
      <c r="K162" s="3">
        <v>4.5</v>
      </c>
      <c r="L162" s="2">
        <v>40</v>
      </c>
      <c r="M162" s="3">
        <v>185</v>
      </c>
      <c r="O162" s="4">
        <v>0</v>
      </c>
      <c r="P162" s="4">
        <v>0.16</v>
      </c>
      <c r="Q162" s="4">
        <v>7.0000000000000007E-2</v>
      </c>
      <c r="R162" s="4">
        <v>3.85</v>
      </c>
      <c r="T162" s="2">
        <v>0</v>
      </c>
      <c r="U162" s="2">
        <v>1</v>
      </c>
      <c r="V162" s="2" t="s">
        <v>355</v>
      </c>
      <c r="W162" s="4"/>
      <c r="X162" s="3"/>
      <c r="AB162" s="2"/>
    </row>
    <row r="163" spans="1:28" x14ac:dyDescent="0.35">
      <c r="A163" s="2" t="s">
        <v>356</v>
      </c>
      <c r="B163" s="2">
        <v>160</v>
      </c>
      <c r="C163" s="2">
        <v>53</v>
      </c>
      <c r="D163" s="3">
        <v>87.1</v>
      </c>
      <c r="F163" s="3">
        <v>1.3</v>
      </c>
      <c r="H163" s="3">
        <v>0.5</v>
      </c>
      <c r="I163" s="3">
        <v>10.9</v>
      </c>
      <c r="J163" s="3">
        <v>0.2</v>
      </c>
      <c r="K163" s="3">
        <v>0.2</v>
      </c>
      <c r="L163" s="2">
        <v>21</v>
      </c>
      <c r="M163" s="3">
        <v>42</v>
      </c>
      <c r="N163" s="3">
        <v>0.5</v>
      </c>
      <c r="P163" s="4">
        <v>0</v>
      </c>
      <c r="Q163" s="4">
        <v>0.01</v>
      </c>
      <c r="R163" s="4">
        <v>0.22</v>
      </c>
      <c r="S163" s="4">
        <v>0</v>
      </c>
      <c r="T163" s="2">
        <v>0</v>
      </c>
      <c r="U163" s="2">
        <v>1</v>
      </c>
      <c r="V163" s="2" t="s">
        <v>357</v>
      </c>
      <c r="W163" s="4"/>
      <c r="X163" s="3"/>
      <c r="AB163" s="2"/>
    </row>
    <row r="164" spans="1:28" x14ac:dyDescent="0.35">
      <c r="A164" s="2" t="s">
        <v>358</v>
      </c>
      <c r="B164" s="2">
        <v>161</v>
      </c>
      <c r="C164" s="2">
        <v>347</v>
      </c>
      <c r="D164" s="3">
        <v>8.8000000000000007</v>
      </c>
      <c r="F164" s="3">
        <v>13.3</v>
      </c>
      <c r="H164" s="3">
        <v>4</v>
      </c>
      <c r="I164" s="3">
        <v>72</v>
      </c>
      <c r="J164" s="3">
        <v>1.7</v>
      </c>
      <c r="K164" s="3">
        <v>1.7</v>
      </c>
      <c r="L164" s="2">
        <v>49</v>
      </c>
      <c r="M164" s="3">
        <v>407</v>
      </c>
      <c r="N164" s="3">
        <v>4.0999999999999996</v>
      </c>
      <c r="P164" s="4">
        <v>0.15</v>
      </c>
      <c r="Q164" s="4">
        <v>0.09</v>
      </c>
      <c r="R164" s="4">
        <v>1</v>
      </c>
      <c r="S164" s="4">
        <v>0</v>
      </c>
      <c r="T164" s="2">
        <v>0</v>
      </c>
      <c r="U164" s="2">
        <v>1</v>
      </c>
      <c r="V164" s="2" t="s">
        <v>359</v>
      </c>
      <c r="W164" s="4"/>
      <c r="X164" s="3"/>
      <c r="AB164" s="2"/>
    </row>
    <row r="165" spans="1:28" x14ac:dyDescent="0.35">
      <c r="A165" s="2" t="s">
        <v>360</v>
      </c>
      <c r="B165" s="2">
        <v>162</v>
      </c>
      <c r="C165" s="2">
        <v>340</v>
      </c>
      <c r="D165" s="3">
        <v>12</v>
      </c>
      <c r="F165" s="3">
        <v>14.3</v>
      </c>
      <c r="H165" s="3">
        <v>5</v>
      </c>
      <c r="I165" s="3">
        <v>62.8</v>
      </c>
      <c r="J165" s="3">
        <v>9.4</v>
      </c>
      <c r="K165" s="3">
        <v>5.9</v>
      </c>
      <c r="L165" s="2">
        <v>87</v>
      </c>
      <c r="M165" s="3">
        <v>335</v>
      </c>
      <c r="N165" s="3">
        <v>10.8</v>
      </c>
      <c r="P165" s="4">
        <v>0.62</v>
      </c>
      <c r="Q165" s="4">
        <v>0.51</v>
      </c>
      <c r="R165" s="4">
        <v>1.2</v>
      </c>
      <c r="S165" s="4">
        <v>2.2000000000000002</v>
      </c>
      <c r="T165" s="2">
        <v>0</v>
      </c>
      <c r="U165" s="2">
        <v>1</v>
      </c>
      <c r="V165" s="2" t="s">
        <v>361</v>
      </c>
      <c r="W165" s="4"/>
      <c r="X165" s="3"/>
      <c r="AB165" s="2"/>
    </row>
    <row r="166" spans="1:28" x14ac:dyDescent="0.35">
      <c r="A166" s="2" t="s">
        <v>362</v>
      </c>
      <c r="B166" s="2">
        <v>163</v>
      </c>
      <c r="C166" s="2">
        <v>344</v>
      </c>
      <c r="D166" s="3">
        <v>12.4</v>
      </c>
      <c r="F166" s="3">
        <v>14</v>
      </c>
      <c r="H166" s="3">
        <v>4.5</v>
      </c>
      <c r="I166" s="3">
        <v>64</v>
      </c>
      <c r="J166" s="3">
        <v>9.8000000000000007</v>
      </c>
      <c r="K166" s="3">
        <v>5.0999999999999996</v>
      </c>
      <c r="L166" s="2">
        <v>110</v>
      </c>
      <c r="M166" s="3">
        <v>375</v>
      </c>
      <c r="N166" s="3">
        <v>13</v>
      </c>
      <c r="P166" s="4">
        <v>0.47</v>
      </c>
      <c r="Q166" s="4">
        <v>0.65</v>
      </c>
      <c r="R166" s="4">
        <v>1.1299999999999999</v>
      </c>
      <c r="S166" s="4">
        <v>1.1000000000000001</v>
      </c>
      <c r="T166" s="2">
        <v>0</v>
      </c>
      <c r="U166" s="2">
        <v>1</v>
      </c>
      <c r="V166" s="2" t="s">
        <v>361</v>
      </c>
      <c r="W166" s="4"/>
      <c r="X166" s="3"/>
      <c r="AB166" s="2"/>
    </row>
    <row r="167" spans="1:28" x14ac:dyDescent="0.35">
      <c r="A167" s="2" t="s">
        <v>363</v>
      </c>
      <c r="B167" s="2">
        <v>164</v>
      </c>
      <c r="C167" s="2">
        <v>340</v>
      </c>
      <c r="D167" s="3">
        <v>12.2</v>
      </c>
      <c r="F167" s="3">
        <v>13.8</v>
      </c>
      <c r="H167" s="3">
        <v>3.5</v>
      </c>
      <c r="I167" s="3">
        <v>65.2</v>
      </c>
      <c r="J167" s="3">
        <v>10.199999999999999</v>
      </c>
      <c r="K167" s="3">
        <v>5.3</v>
      </c>
      <c r="L167" s="2">
        <v>141</v>
      </c>
      <c r="M167" s="3">
        <v>387</v>
      </c>
      <c r="N167" s="3">
        <v>12</v>
      </c>
      <c r="P167" s="4">
        <v>0.67</v>
      </c>
      <c r="Q167" s="4">
        <v>0.3</v>
      </c>
      <c r="R167" s="4">
        <v>1.45</v>
      </c>
      <c r="S167" s="4">
        <v>0</v>
      </c>
      <c r="T167" s="2">
        <v>0</v>
      </c>
      <c r="U167" s="2">
        <v>1</v>
      </c>
      <c r="V167" s="2" t="s">
        <v>361</v>
      </c>
      <c r="W167" s="4"/>
      <c r="X167" s="3"/>
      <c r="AB167" s="2"/>
    </row>
    <row r="168" spans="1:28" x14ac:dyDescent="0.35">
      <c r="A168" s="2" t="s">
        <v>364</v>
      </c>
      <c r="B168" s="2">
        <v>165</v>
      </c>
      <c r="C168" s="2">
        <v>379</v>
      </c>
      <c r="D168" s="3">
        <v>8.1</v>
      </c>
      <c r="F168" s="3">
        <v>17.600000000000001</v>
      </c>
      <c r="H168" s="3">
        <v>8.3000000000000007</v>
      </c>
      <c r="I168" s="3">
        <v>61.7</v>
      </c>
      <c r="J168" s="3">
        <v>11</v>
      </c>
      <c r="K168" s="3">
        <v>4.3</v>
      </c>
      <c r="L168" s="2">
        <v>171</v>
      </c>
      <c r="M168" s="3">
        <v>496</v>
      </c>
      <c r="N168" s="3">
        <v>15</v>
      </c>
      <c r="P168" s="4">
        <v>0.56999999999999995</v>
      </c>
      <c r="Q168" s="4">
        <v>0.75</v>
      </c>
      <c r="R168" s="4">
        <v>1.56</v>
      </c>
      <c r="S168" s="4">
        <v>0</v>
      </c>
      <c r="T168" s="2">
        <v>0</v>
      </c>
      <c r="U168" s="2">
        <v>1</v>
      </c>
      <c r="V168" s="2" t="s">
        <v>365</v>
      </c>
      <c r="W168" s="4"/>
      <c r="X168" s="3"/>
      <c r="AB168" s="2"/>
    </row>
    <row r="169" spans="1:28" x14ac:dyDescent="0.35">
      <c r="A169" s="2" t="s">
        <v>366</v>
      </c>
      <c r="B169" s="2">
        <v>166</v>
      </c>
      <c r="C169" s="2">
        <v>344</v>
      </c>
      <c r="D169" s="3">
        <v>12.1</v>
      </c>
      <c r="F169" s="3">
        <v>6.9</v>
      </c>
      <c r="H169" s="3">
        <v>1.8</v>
      </c>
      <c r="I169" s="3">
        <v>76.599999999999994</v>
      </c>
      <c r="J169" s="3">
        <v>7.3</v>
      </c>
      <c r="K169" s="3">
        <v>2.6</v>
      </c>
      <c r="L169" s="2">
        <v>61</v>
      </c>
      <c r="M169" s="3">
        <v>394</v>
      </c>
      <c r="N169" s="3">
        <v>5.0999999999999996</v>
      </c>
      <c r="O169" s="4">
        <v>2</v>
      </c>
      <c r="P169" s="4">
        <v>0.33</v>
      </c>
      <c r="Q169" s="4">
        <v>0.21</v>
      </c>
      <c r="R169" s="4">
        <v>7.4</v>
      </c>
      <c r="U169" s="2">
        <v>1</v>
      </c>
      <c r="V169" s="2" t="s">
        <v>367</v>
      </c>
      <c r="W169" s="4"/>
      <c r="X169" s="3"/>
      <c r="AB169" s="2"/>
    </row>
    <row r="170" spans="1:28" x14ac:dyDescent="0.35">
      <c r="A170" s="2" t="s">
        <v>368</v>
      </c>
      <c r="B170" s="2">
        <v>167</v>
      </c>
      <c r="C170" s="2">
        <v>370</v>
      </c>
      <c r="D170" s="3">
        <v>9.4</v>
      </c>
      <c r="F170" s="3">
        <v>18.8</v>
      </c>
      <c r="H170" s="3">
        <v>2.2999999999999998</v>
      </c>
      <c r="I170" s="3">
        <v>67.400000000000006</v>
      </c>
      <c r="K170" s="3">
        <v>2.2000000000000002</v>
      </c>
      <c r="L170" s="2">
        <v>84</v>
      </c>
      <c r="M170" s="3">
        <v>294</v>
      </c>
      <c r="N170" s="3">
        <v>6.1</v>
      </c>
      <c r="P170" s="4">
        <v>0.35</v>
      </c>
      <c r="Q170" s="4">
        <v>0.17</v>
      </c>
      <c r="S170" s="4">
        <v>1.6</v>
      </c>
      <c r="T170" s="2">
        <v>0</v>
      </c>
      <c r="U170" s="2">
        <v>1</v>
      </c>
      <c r="V170" s="2" t="s">
        <v>369</v>
      </c>
      <c r="W170" s="4"/>
      <c r="X170" s="3"/>
      <c r="AB170" s="2"/>
    </row>
    <row r="171" spans="1:28" x14ac:dyDescent="0.35">
      <c r="A171" s="2" t="s">
        <v>370</v>
      </c>
      <c r="B171" s="2">
        <v>168</v>
      </c>
      <c r="C171" s="2">
        <v>317</v>
      </c>
      <c r="D171" s="3">
        <v>18.5</v>
      </c>
      <c r="F171" s="3">
        <v>1.9</v>
      </c>
      <c r="H171" s="3">
        <v>0.7</v>
      </c>
      <c r="I171" s="3">
        <v>77.099999999999994</v>
      </c>
      <c r="J171" s="3">
        <v>1.3</v>
      </c>
      <c r="K171" s="3">
        <v>1.8</v>
      </c>
      <c r="L171" s="2">
        <v>42</v>
      </c>
      <c r="M171" s="3">
        <v>283</v>
      </c>
      <c r="N171" s="3">
        <v>9.6999999999999993</v>
      </c>
      <c r="O171" s="4">
        <v>0</v>
      </c>
      <c r="P171" s="4">
        <v>0.25</v>
      </c>
      <c r="Q171" s="4">
        <v>0.18</v>
      </c>
      <c r="R171" s="4">
        <v>2.25</v>
      </c>
      <c r="S171" s="4">
        <v>2.1</v>
      </c>
      <c r="U171" s="2">
        <v>1</v>
      </c>
      <c r="V171" s="2" t="s">
        <v>371</v>
      </c>
      <c r="W171" s="4"/>
      <c r="X171" s="3"/>
      <c r="AB171" s="2"/>
    </row>
    <row r="172" spans="1:28" x14ac:dyDescent="0.35">
      <c r="A172" s="2" t="s">
        <v>372</v>
      </c>
      <c r="B172" s="2">
        <v>169</v>
      </c>
      <c r="C172" s="2">
        <v>344</v>
      </c>
      <c r="D172" s="3">
        <v>10</v>
      </c>
      <c r="F172" s="3">
        <v>8.6</v>
      </c>
      <c r="H172" s="3">
        <v>0.7</v>
      </c>
      <c r="I172" s="3">
        <v>77.400000000000006</v>
      </c>
      <c r="J172" s="3">
        <v>6.6</v>
      </c>
      <c r="K172" s="3">
        <v>3.3</v>
      </c>
      <c r="L172" s="2">
        <v>74</v>
      </c>
      <c r="M172" s="3">
        <v>320</v>
      </c>
      <c r="N172" s="3">
        <v>12.3</v>
      </c>
      <c r="O172" s="4">
        <v>0</v>
      </c>
      <c r="P172" s="4">
        <v>0.12</v>
      </c>
      <c r="Q172" s="4">
        <v>0.25</v>
      </c>
      <c r="R172" s="4">
        <v>8.6999999999999993</v>
      </c>
      <c r="S172" s="4">
        <v>1.9</v>
      </c>
      <c r="T172" s="2">
        <v>0</v>
      </c>
      <c r="U172" s="2">
        <v>1</v>
      </c>
      <c r="V172" s="2" t="s">
        <v>373</v>
      </c>
      <c r="W172" s="4"/>
      <c r="X172" s="3"/>
      <c r="AB172" s="2"/>
    </row>
    <row r="173" spans="1:28" x14ac:dyDescent="0.35">
      <c r="A173" s="2" t="s">
        <v>374</v>
      </c>
      <c r="B173" s="2">
        <v>170</v>
      </c>
      <c r="C173" s="2">
        <v>330</v>
      </c>
      <c r="D173" s="3">
        <v>15.4</v>
      </c>
      <c r="F173" s="3">
        <v>8.1999999999999993</v>
      </c>
      <c r="H173" s="3">
        <v>1.1000000000000001</v>
      </c>
      <c r="I173" s="3">
        <v>73.099999999999994</v>
      </c>
      <c r="J173" s="3">
        <v>1.3</v>
      </c>
      <c r="K173" s="3">
        <v>2</v>
      </c>
      <c r="L173" s="2">
        <v>47</v>
      </c>
      <c r="M173" s="3">
        <v>202</v>
      </c>
      <c r="N173" s="3">
        <v>3.6</v>
      </c>
      <c r="O173" s="4">
        <v>0</v>
      </c>
      <c r="P173" s="4">
        <v>7.0000000000000007E-2</v>
      </c>
      <c r="Q173" s="4">
        <v>0.11</v>
      </c>
      <c r="R173" s="4">
        <v>8.75</v>
      </c>
      <c r="S173" s="4">
        <v>0</v>
      </c>
      <c r="T173" s="2">
        <v>0</v>
      </c>
      <c r="U173" s="2">
        <v>1</v>
      </c>
      <c r="V173" s="2" t="s">
        <v>375</v>
      </c>
      <c r="W173" s="4"/>
      <c r="X173" s="3"/>
      <c r="AB173" s="2"/>
    </row>
    <row r="174" spans="1:28" x14ac:dyDescent="0.35">
      <c r="A174" s="2" t="s">
        <v>376</v>
      </c>
      <c r="B174" s="2">
        <v>171</v>
      </c>
      <c r="C174" s="2">
        <v>78</v>
      </c>
      <c r="D174" s="3">
        <v>81</v>
      </c>
      <c r="F174" s="3">
        <v>1</v>
      </c>
      <c r="H174" s="3">
        <v>0.1</v>
      </c>
      <c r="I174" s="3">
        <v>17.7</v>
      </c>
      <c r="J174" s="3">
        <v>0.1</v>
      </c>
      <c r="K174" s="3">
        <v>0.2</v>
      </c>
      <c r="L174" s="2">
        <v>9</v>
      </c>
      <c r="M174" s="3">
        <v>35</v>
      </c>
      <c r="N174" s="3">
        <v>0.9</v>
      </c>
      <c r="P174" s="4">
        <v>0</v>
      </c>
      <c r="Q174" s="4">
        <v>0.01</v>
      </c>
      <c r="R174" s="4">
        <v>0.57999999999999996</v>
      </c>
      <c r="S174" s="4">
        <v>0</v>
      </c>
      <c r="T174" s="2">
        <v>0</v>
      </c>
      <c r="U174" s="2">
        <v>1</v>
      </c>
      <c r="V174" s="2" t="s">
        <v>375</v>
      </c>
      <c r="W174" s="4"/>
      <c r="X174" s="3"/>
      <c r="AB174" s="2"/>
    </row>
    <row r="175" spans="1:28" x14ac:dyDescent="0.35">
      <c r="A175" s="2" t="s">
        <v>377</v>
      </c>
      <c r="B175" s="2">
        <v>172</v>
      </c>
      <c r="C175" s="2">
        <v>354</v>
      </c>
      <c r="D175" s="3">
        <v>13.3</v>
      </c>
      <c r="F175" s="3">
        <v>5.3</v>
      </c>
      <c r="H175" s="3">
        <v>0.6</v>
      </c>
      <c r="I175" s="3">
        <v>79.8</v>
      </c>
      <c r="J175" s="3">
        <v>0.5</v>
      </c>
      <c r="K175" s="3">
        <v>1</v>
      </c>
      <c r="L175" s="2">
        <v>18</v>
      </c>
      <c r="M175" s="3">
        <v>162</v>
      </c>
      <c r="N175" s="3">
        <v>4</v>
      </c>
      <c r="P175" s="4">
        <v>0.03</v>
      </c>
      <c r="Q175" s="4">
        <v>0.04</v>
      </c>
      <c r="R175" s="4">
        <v>3.5</v>
      </c>
      <c r="S175" s="4">
        <v>2</v>
      </c>
      <c r="T175" s="2">
        <v>0</v>
      </c>
      <c r="U175" s="2">
        <v>1</v>
      </c>
      <c r="V175" s="2" t="s">
        <v>375</v>
      </c>
      <c r="W175" s="4"/>
      <c r="X175" s="3"/>
      <c r="AB175" s="2"/>
    </row>
    <row r="176" spans="1:28" x14ac:dyDescent="0.35">
      <c r="A176" s="2" t="s">
        <v>378</v>
      </c>
      <c r="B176" s="2">
        <v>173</v>
      </c>
      <c r="C176" s="2">
        <v>351</v>
      </c>
      <c r="D176" s="3">
        <v>9.9</v>
      </c>
      <c r="F176" s="3">
        <v>7.7</v>
      </c>
      <c r="H176" s="3">
        <v>0.8</v>
      </c>
      <c r="I176" s="3">
        <v>79.7</v>
      </c>
      <c r="J176" s="3">
        <v>5.3</v>
      </c>
      <c r="K176" s="3">
        <v>1.9</v>
      </c>
      <c r="L176" s="2">
        <v>55</v>
      </c>
      <c r="M176" s="3">
        <v>253</v>
      </c>
      <c r="N176" s="3">
        <v>7.1</v>
      </c>
      <c r="O176" s="4">
        <v>0</v>
      </c>
      <c r="P176" s="4">
        <v>0.12</v>
      </c>
      <c r="Q176" s="4">
        <v>0.18</v>
      </c>
      <c r="R176" s="4">
        <v>9.6</v>
      </c>
      <c r="S176" s="4">
        <v>0</v>
      </c>
      <c r="T176" s="2">
        <v>0</v>
      </c>
      <c r="U176" s="2">
        <v>1</v>
      </c>
      <c r="V176" s="2" t="s">
        <v>379</v>
      </c>
      <c r="W176" s="4"/>
      <c r="X176" s="3"/>
      <c r="AB176" s="2"/>
    </row>
    <row r="177" spans="1:28" x14ac:dyDescent="0.35">
      <c r="A177" s="2" t="s">
        <v>380</v>
      </c>
      <c r="B177" s="2">
        <v>174</v>
      </c>
      <c r="C177" s="2">
        <v>356</v>
      </c>
      <c r="D177" s="3">
        <v>19.399999999999999</v>
      </c>
      <c r="F177" s="3">
        <v>8.8000000000000007</v>
      </c>
      <c r="H177" s="3">
        <v>6.9</v>
      </c>
      <c r="I177" s="3">
        <v>64.400000000000006</v>
      </c>
      <c r="J177" s="3">
        <v>1.1000000000000001</v>
      </c>
      <c r="K177" s="3">
        <v>0.5</v>
      </c>
      <c r="L177" s="2">
        <v>47</v>
      </c>
      <c r="M177" s="3">
        <v>108</v>
      </c>
      <c r="N177" s="3">
        <v>1</v>
      </c>
      <c r="O177" s="4">
        <v>0</v>
      </c>
      <c r="P177" s="4">
        <v>0.11</v>
      </c>
      <c r="Q177" s="4">
        <v>0.23</v>
      </c>
      <c r="R177" s="4">
        <v>1.06</v>
      </c>
      <c r="S177" s="4">
        <v>0</v>
      </c>
      <c r="T177" s="2">
        <v>0</v>
      </c>
      <c r="U177" s="2">
        <v>1</v>
      </c>
      <c r="V177" s="2" t="s">
        <v>381</v>
      </c>
      <c r="W177" s="4"/>
      <c r="X177" s="3"/>
      <c r="AB177" s="2"/>
    </row>
    <row r="178" spans="1:28" x14ac:dyDescent="0.35">
      <c r="A178" s="2" t="s">
        <v>382</v>
      </c>
      <c r="B178" s="2">
        <v>175</v>
      </c>
      <c r="C178" s="2">
        <v>360</v>
      </c>
      <c r="D178" s="3">
        <v>12.1</v>
      </c>
      <c r="F178" s="3">
        <v>9.4</v>
      </c>
      <c r="H178" s="3">
        <v>0.2</v>
      </c>
      <c r="I178" s="3">
        <v>78.2</v>
      </c>
      <c r="J178" s="3">
        <v>0.5</v>
      </c>
      <c r="K178" s="3">
        <v>0.6</v>
      </c>
      <c r="L178" s="2">
        <v>24</v>
      </c>
      <c r="N178" s="3">
        <v>1.1000000000000001</v>
      </c>
      <c r="O178" s="4">
        <v>0</v>
      </c>
      <c r="P178" s="4">
        <v>0.13</v>
      </c>
      <c r="Q178" s="4">
        <v>0.13</v>
      </c>
      <c r="R178" s="4">
        <v>1.5</v>
      </c>
      <c r="S178" s="4">
        <v>0</v>
      </c>
      <c r="T178" s="2">
        <v>0</v>
      </c>
      <c r="U178" s="2">
        <v>1</v>
      </c>
      <c r="V178" s="2" t="s">
        <v>382</v>
      </c>
      <c r="W178" s="4"/>
      <c r="X178" s="3"/>
      <c r="AB178" s="2"/>
    </row>
    <row r="179" spans="1:28" x14ac:dyDescent="0.35">
      <c r="A179" s="2" t="s">
        <v>383</v>
      </c>
      <c r="B179" s="2">
        <v>176</v>
      </c>
      <c r="C179" s="2">
        <v>324</v>
      </c>
      <c r="D179" s="3">
        <v>20.399999999999999</v>
      </c>
      <c r="F179" s="3">
        <v>9.5</v>
      </c>
      <c r="H179" s="3">
        <v>0.1</v>
      </c>
      <c r="I179" s="3">
        <v>69.599999999999994</v>
      </c>
      <c r="J179" s="3">
        <v>1.1000000000000001</v>
      </c>
      <c r="K179" s="3">
        <v>0.4</v>
      </c>
      <c r="L179" s="2">
        <v>40</v>
      </c>
      <c r="M179" s="3">
        <v>137</v>
      </c>
      <c r="N179" s="3">
        <v>1.5</v>
      </c>
      <c r="O179" s="4">
        <v>20</v>
      </c>
      <c r="P179" s="4">
        <v>0.12</v>
      </c>
      <c r="Q179" s="4">
        <v>0.08</v>
      </c>
      <c r="R179" s="4">
        <v>1</v>
      </c>
      <c r="S179" s="4">
        <v>0</v>
      </c>
      <c r="T179" s="2">
        <v>0</v>
      </c>
      <c r="U179" s="2">
        <v>1</v>
      </c>
      <c r="V179" s="2" t="s">
        <v>382</v>
      </c>
      <c r="W179" s="4"/>
      <c r="X179" s="3"/>
      <c r="AB179" s="2"/>
    </row>
    <row r="180" spans="1:28" x14ac:dyDescent="0.35">
      <c r="A180" s="2" t="s">
        <v>384</v>
      </c>
      <c r="B180" s="2">
        <v>177</v>
      </c>
      <c r="C180" s="2">
        <v>100</v>
      </c>
      <c r="D180" s="3">
        <v>75.5</v>
      </c>
      <c r="F180" s="3">
        <v>3.1</v>
      </c>
      <c r="H180" s="3">
        <v>0</v>
      </c>
      <c r="I180" s="3">
        <v>21.3</v>
      </c>
      <c r="J180" s="3">
        <v>0.4</v>
      </c>
      <c r="K180" s="3">
        <v>0.1</v>
      </c>
      <c r="L180" s="2">
        <v>25</v>
      </c>
      <c r="M180" s="3">
        <v>25</v>
      </c>
      <c r="N180" s="3">
        <v>0.4</v>
      </c>
      <c r="O180" s="4">
        <v>0</v>
      </c>
      <c r="P180" s="4">
        <v>0.02</v>
      </c>
      <c r="Q180" s="4">
        <v>0.04</v>
      </c>
      <c r="R180" s="4">
        <v>0.17</v>
      </c>
      <c r="S180" s="4">
        <v>0</v>
      </c>
      <c r="T180" s="2">
        <v>0</v>
      </c>
      <c r="U180" s="2">
        <v>1</v>
      </c>
      <c r="V180" s="2" t="s">
        <v>385</v>
      </c>
      <c r="W180" s="4"/>
      <c r="X180" s="3"/>
      <c r="AB180" s="2"/>
    </row>
    <row r="181" spans="1:28" x14ac:dyDescent="0.35">
      <c r="A181" s="2" t="s">
        <v>386</v>
      </c>
      <c r="B181" s="2">
        <v>178</v>
      </c>
      <c r="C181" s="2">
        <v>442</v>
      </c>
      <c r="D181" s="3">
        <v>4.8</v>
      </c>
      <c r="F181" s="3">
        <v>10.1</v>
      </c>
      <c r="H181" s="3">
        <v>14.7</v>
      </c>
      <c r="I181" s="3">
        <v>68</v>
      </c>
      <c r="J181" s="3">
        <v>0.7</v>
      </c>
      <c r="K181" s="3">
        <v>2.4</v>
      </c>
      <c r="L181" s="2">
        <v>38</v>
      </c>
      <c r="M181" s="3">
        <v>134</v>
      </c>
      <c r="N181" s="3">
        <v>1.5</v>
      </c>
      <c r="O181" s="4">
        <v>1</v>
      </c>
      <c r="P181" s="4">
        <v>0.17</v>
      </c>
      <c r="Q181" s="4">
        <v>0.1</v>
      </c>
      <c r="R181" s="4">
        <v>1.17</v>
      </c>
      <c r="S181" s="4">
        <v>0</v>
      </c>
      <c r="T181" s="2">
        <v>0</v>
      </c>
      <c r="U181" s="2">
        <v>1</v>
      </c>
      <c r="V181" s="2" t="s">
        <v>387</v>
      </c>
      <c r="W181" s="4"/>
      <c r="X181" s="3"/>
      <c r="AB181" s="2"/>
    </row>
    <row r="182" spans="1:28" x14ac:dyDescent="0.35">
      <c r="A182" s="2" t="s">
        <v>388</v>
      </c>
      <c r="B182" s="2">
        <v>179</v>
      </c>
      <c r="C182" s="2">
        <v>438</v>
      </c>
      <c r="D182" s="3">
        <v>4.8</v>
      </c>
      <c r="F182" s="3">
        <v>6</v>
      </c>
      <c r="H182" s="3">
        <v>12.7</v>
      </c>
      <c r="I182" s="3">
        <v>74.900000000000006</v>
      </c>
      <c r="J182" s="3">
        <v>0.9</v>
      </c>
      <c r="K182" s="3">
        <v>1.6</v>
      </c>
      <c r="L182" s="2">
        <v>22</v>
      </c>
      <c r="M182" s="3">
        <v>665</v>
      </c>
      <c r="N182" s="3">
        <v>0.6</v>
      </c>
      <c r="O182" s="4">
        <v>0</v>
      </c>
      <c r="P182" s="4">
        <v>0.04</v>
      </c>
      <c r="Q182" s="4">
        <v>0.04</v>
      </c>
      <c r="R182" s="4">
        <v>0.5</v>
      </c>
      <c r="S182" s="4">
        <v>0</v>
      </c>
      <c r="T182" s="2">
        <v>0</v>
      </c>
      <c r="U182" s="2">
        <v>1</v>
      </c>
      <c r="V182" s="2" t="s">
        <v>389</v>
      </c>
      <c r="W182" s="4"/>
      <c r="X182" s="3"/>
      <c r="AB182" s="2"/>
    </row>
    <row r="183" spans="1:28" x14ac:dyDescent="0.35">
      <c r="A183" s="2" t="s">
        <v>390</v>
      </c>
      <c r="B183" s="2">
        <v>180</v>
      </c>
      <c r="C183" s="2">
        <v>349</v>
      </c>
      <c r="D183" s="3">
        <v>13.7</v>
      </c>
      <c r="F183" s="3">
        <v>8.1999999999999993</v>
      </c>
      <c r="H183" s="3">
        <v>3.7</v>
      </c>
      <c r="I183" s="3">
        <v>72.7</v>
      </c>
      <c r="J183" s="3">
        <v>2.2000000000000002</v>
      </c>
      <c r="K183" s="3">
        <v>1.7</v>
      </c>
      <c r="L183" s="2">
        <v>14</v>
      </c>
      <c r="M183" s="3">
        <v>377</v>
      </c>
      <c r="N183" s="3">
        <v>0.7</v>
      </c>
      <c r="O183" s="4">
        <v>16</v>
      </c>
      <c r="P183" s="4">
        <v>0.32</v>
      </c>
      <c r="Q183" s="4">
        <v>0.22</v>
      </c>
      <c r="R183" s="4">
        <v>2.15</v>
      </c>
      <c r="S183" s="4">
        <v>2.5</v>
      </c>
      <c r="T183" s="2">
        <v>0</v>
      </c>
      <c r="U183" s="2">
        <v>1</v>
      </c>
      <c r="V183" s="2" t="s">
        <v>391</v>
      </c>
      <c r="W183" s="4"/>
      <c r="X183" s="3"/>
      <c r="AB183" s="2"/>
    </row>
    <row r="184" spans="1:28" x14ac:dyDescent="0.35">
      <c r="A184" s="2" t="s">
        <v>392</v>
      </c>
      <c r="B184" s="2">
        <v>181</v>
      </c>
      <c r="C184" s="2">
        <v>290</v>
      </c>
      <c r="D184" s="3">
        <v>28.1</v>
      </c>
      <c r="F184" s="3">
        <v>5.4</v>
      </c>
      <c r="H184" s="3">
        <v>2.8</v>
      </c>
      <c r="I184" s="3">
        <v>62.3</v>
      </c>
      <c r="J184" s="3">
        <v>0.5</v>
      </c>
      <c r="K184" s="3">
        <v>1.4</v>
      </c>
      <c r="L184" s="2">
        <v>23</v>
      </c>
      <c r="M184" s="3">
        <v>275</v>
      </c>
      <c r="O184" s="4">
        <v>4</v>
      </c>
      <c r="P184" s="4">
        <v>0.28000000000000003</v>
      </c>
      <c r="Q184" s="4">
        <v>0.4</v>
      </c>
      <c r="R184" s="4">
        <v>3.4</v>
      </c>
      <c r="U184" s="2">
        <v>1</v>
      </c>
      <c r="V184" s="2" t="s">
        <v>393</v>
      </c>
      <c r="W184" s="4"/>
      <c r="X184" s="3"/>
      <c r="AB184" s="2"/>
    </row>
    <row r="185" spans="1:28" x14ac:dyDescent="0.35">
      <c r="A185" s="2" t="s">
        <v>394</v>
      </c>
      <c r="B185" s="2">
        <v>182</v>
      </c>
      <c r="C185" s="2">
        <v>348</v>
      </c>
      <c r="D185" s="3">
        <v>13.8</v>
      </c>
      <c r="F185" s="3">
        <v>7</v>
      </c>
      <c r="H185" s="3">
        <v>3.6</v>
      </c>
      <c r="I185" s="3">
        <v>73.8</v>
      </c>
      <c r="J185" s="3">
        <v>1.7</v>
      </c>
      <c r="K185" s="3">
        <v>1.8</v>
      </c>
      <c r="L185" s="2">
        <v>38</v>
      </c>
      <c r="M185" s="3">
        <v>346</v>
      </c>
      <c r="N185" s="3">
        <v>0.5</v>
      </c>
      <c r="O185" s="4">
        <v>6</v>
      </c>
      <c r="P185" s="4">
        <v>0.38</v>
      </c>
      <c r="Q185" s="4">
        <v>0.28999999999999998</v>
      </c>
      <c r="R185" s="4">
        <v>3.6</v>
      </c>
      <c r="U185" s="2">
        <v>1</v>
      </c>
      <c r="V185" s="2" t="s">
        <v>393</v>
      </c>
      <c r="W185" s="4"/>
      <c r="X185" s="3"/>
      <c r="AB185" s="2"/>
    </row>
    <row r="186" spans="1:28" x14ac:dyDescent="0.35">
      <c r="A186" s="2" t="s">
        <v>395</v>
      </c>
      <c r="B186" s="2">
        <v>183</v>
      </c>
      <c r="C186" s="2">
        <v>315</v>
      </c>
      <c r="D186" s="3">
        <v>17.2</v>
      </c>
      <c r="F186" s="3">
        <v>8.4</v>
      </c>
      <c r="H186" s="3">
        <v>1.1000000000000001</v>
      </c>
      <c r="I186" s="3">
        <v>69.400000000000006</v>
      </c>
      <c r="J186" s="3">
        <v>3.8</v>
      </c>
      <c r="K186" s="3">
        <v>1.2</v>
      </c>
      <c r="L186" s="2">
        <v>6</v>
      </c>
      <c r="M186" s="3">
        <v>267</v>
      </c>
      <c r="N186" s="3">
        <v>1.7</v>
      </c>
      <c r="O186" s="4">
        <v>2</v>
      </c>
      <c r="P186" s="4">
        <v>0.3</v>
      </c>
      <c r="Q186" s="4">
        <v>0.16</v>
      </c>
      <c r="R186" s="4">
        <v>3.25</v>
      </c>
      <c r="S186" s="4">
        <v>0.7</v>
      </c>
      <c r="T186" s="2">
        <v>0</v>
      </c>
      <c r="U186" s="2">
        <v>1</v>
      </c>
      <c r="V186" s="2" t="s">
        <v>396</v>
      </c>
      <c r="W186" s="4"/>
      <c r="X186" s="3"/>
      <c r="AB186" s="2"/>
    </row>
    <row r="187" spans="1:28" x14ac:dyDescent="0.35">
      <c r="A187" s="2" t="s">
        <v>397</v>
      </c>
      <c r="B187" s="2">
        <v>184</v>
      </c>
      <c r="C187" s="2">
        <v>353</v>
      </c>
      <c r="D187" s="3">
        <v>14.1</v>
      </c>
      <c r="F187" s="3">
        <v>5.6</v>
      </c>
      <c r="H187" s="3">
        <v>4.5999999999999996</v>
      </c>
      <c r="I187" s="3">
        <v>74.3</v>
      </c>
      <c r="J187" s="3">
        <v>1.9</v>
      </c>
      <c r="K187" s="3">
        <v>1.4</v>
      </c>
      <c r="L187" s="2">
        <v>5</v>
      </c>
      <c r="M187" s="3">
        <v>249</v>
      </c>
      <c r="N187" s="3">
        <v>3</v>
      </c>
      <c r="P187" s="4">
        <v>0.2</v>
      </c>
      <c r="Q187" s="4">
        <v>0.16</v>
      </c>
      <c r="R187" s="4">
        <v>3</v>
      </c>
      <c r="S187" s="4">
        <v>2.6</v>
      </c>
      <c r="T187" s="2">
        <v>0</v>
      </c>
      <c r="U187" s="2">
        <v>1</v>
      </c>
      <c r="V187" s="2" t="s">
        <v>398</v>
      </c>
      <c r="W187" s="4"/>
      <c r="X187" s="3"/>
      <c r="AB187" s="2"/>
    </row>
    <row r="188" spans="1:28" x14ac:dyDescent="0.35">
      <c r="A188" s="2" t="s">
        <v>399</v>
      </c>
      <c r="B188" s="2">
        <v>185</v>
      </c>
      <c r="C188" s="2">
        <v>390</v>
      </c>
      <c r="D188" s="3">
        <v>4.5999999999999996</v>
      </c>
      <c r="F188" s="3">
        <v>7.2</v>
      </c>
      <c r="H188" s="3">
        <v>4.5999999999999996</v>
      </c>
      <c r="I188" s="3">
        <v>82.1</v>
      </c>
      <c r="J188" s="3">
        <v>4.4000000000000004</v>
      </c>
      <c r="K188" s="3">
        <v>1.5</v>
      </c>
      <c r="L188" s="2">
        <v>6</v>
      </c>
      <c r="M188" s="3">
        <v>270</v>
      </c>
      <c r="N188" s="3">
        <v>2.6</v>
      </c>
      <c r="P188" s="4">
        <v>0.01</v>
      </c>
      <c r="Q188" s="4">
        <v>0.01</v>
      </c>
      <c r="R188" s="4">
        <v>0.54</v>
      </c>
      <c r="S188" s="4">
        <v>0</v>
      </c>
      <c r="T188" s="2">
        <v>0</v>
      </c>
      <c r="U188" s="2">
        <v>1</v>
      </c>
      <c r="V188" s="2" t="s">
        <v>400</v>
      </c>
      <c r="W188" s="4"/>
      <c r="X188" s="3"/>
      <c r="AB188" s="2"/>
    </row>
    <row r="189" spans="1:28" x14ac:dyDescent="0.35">
      <c r="A189" s="2" t="s">
        <v>401</v>
      </c>
      <c r="B189" s="2">
        <v>186</v>
      </c>
      <c r="C189" s="2">
        <v>363</v>
      </c>
      <c r="D189" s="3">
        <v>9.5</v>
      </c>
      <c r="F189" s="3">
        <v>6.7</v>
      </c>
      <c r="H189" s="3">
        <v>2.7</v>
      </c>
      <c r="I189" s="3">
        <v>79.8</v>
      </c>
      <c r="J189" s="3">
        <v>4.3</v>
      </c>
      <c r="K189" s="3">
        <v>1.3</v>
      </c>
      <c r="L189" s="2">
        <v>11</v>
      </c>
      <c r="M189" s="3">
        <v>221</v>
      </c>
      <c r="N189" s="3">
        <v>2.7</v>
      </c>
      <c r="O189" s="4">
        <v>2</v>
      </c>
      <c r="P189" s="4">
        <v>0.15</v>
      </c>
      <c r="Q189" s="4">
        <v>0.34</v>
      </c>
      <c r="R189" s="4">
        <v>2.73</v>
      </c>
      <c r="S189" s="4">
        <v>9.8000000000000007</v>
      </c>
      <c r="T189" s="2">
        <v>0</v>
      </c>
      <c r="U189" s="2">
        <v>1</v>
      </c>
      <c r="V189" s="2" t="s">
        <v>402</v>
      </c>
      <c r="W189" s="4"/>
      <c r="X189" s="3"/>
      <c r="AB189" s="2"/>
    </row>
    <row r="190" spans="1:28" x14ac:dyDescent="0.35">
      <c r="A190" s="2" t="s">
        <v>403</v>
      </c>
      <c r="B190" s="2">
        <v>187</v>
      </c>
      <c r="C190" s="2">
        <v>348</v>
      </c>
      <c r="D190" s="3">
        <v>13</v>
      </c>
      <c r="F190" s="3">
        <v>5.2</v>
      </c>
      <c r="H190" s="3">
        <v>2.5</v>
      </c>
      <c r="I190" s="3">
        <v>78</v>
      </c>
      <c r="J190" s="3">
        <v>3.4</v>
      </c>
      <c r="K190" s="3">
        <v>1.3</v>
      </c>
      <c r="L190" s="2">
        <v>12</v>
      </c>
      <c r="M190" s="3">
        <v>190</v>
      </c>
      <c r="N190" s="3">
        <v>1.5</v>
      </c>
      <c r="O190" s="4">
        <v>0</v>
      </c>
      <c r="P190" s="4">
        <v>0.33</v>
      </c>
      <c r="Q190" s="4">
        <v>0.11</v>
      </c>
      <c r="R190" s="4">
        <v>2.85</v>
      </c>
      <c r="S190" s="4">
        <v>0.7</v>
      </c>
      <c r="T190" s="2">
        <v>0</v>
      </c>
      <c r="U190" s="2">
        <v>1</v>
      </c>
      <c r="V190" s="2" t="s">
        <v>404</v>
      </c>
      <c r="W190" s="4"/>
      <c r="X190" s="3"/>
      <c r="AB190" s="2"/>
    </row>
    <row r="191" spans="1:28" x14ac:dyDescent="0.35">
      <c r="A191" s="2" t="s">
        <v>405</v>
      </c>
      <c r="B191" s="2">
        <v>188</v>
      </c>
      <c r="C191" s="2">
        <v>129</v>
      </c>
      <c r="D191" s="3">
        <v>67.3</v>
      </c>
      <c r="F191" s="3">
        <v>3.3</v>
      </c>
      <c r="H191" s="3">
        <v>0.8</v>
      </c>
      <c r="I191" s="3">
        <v>27.8</v>
      </c>
      <c r="J191" s="3">
        <v>1.5</v>
      </c>
      <c r="K191" s="3">
        <v>0.8</v>
      </c>
      <c r="L191" s="2">
        <v>8</v>
      </c>
      <c r="M191" s="3">
        <v>113</v>
      </c>
      <c r="N191" s="3">
        <v>0.8</v>
      </c>
      <c r="O191" s="4">
        <v>0</v>
      </c>
      <c r="P191" s="4">
        <v>0.14000000000000001</v>
      </c>
      <c r="Q191" s="4">
        <v>7.0000000000000007E-2</v>
      </c>
      <c r="R191" s="4">
        <v>1.44</v>
      </c>
      <c r="S191" s="4">
        <v>4.8</v>
      </c>
      <c r="T191" s="2">
        <v>0</v>
      </c>
      <c r="U191" s="2">
        <v>1</v>
      </c>
      <c r="V191" s="2" t="s">
        <v>406</v>
      </c>
      <c r="W191" s="4"/>
      <c r="X191" s="3"/>
      <c r="AB191" s="2"/>
    </row>
    <row r="192" spans="1:28" x14ac:dyDescent="0.35">
      <c r="A192" s="2" t="s">
        <v>407</v>
      </c>
      <c r="B192" s="2">
        <v>189</v>
      </c>
      <c r="C192" s="2">
        <v>315</v>
      </c>
      <c r="D192" s="3">
        <v>22</v>
      </c>
      <c r="F192" s="3">
        <v>6.2</v>
      </c>
      <c r="H192" s="3">
        <v>3.2</v>
      </c>
      <c r="I192" s="3">
        <v>67</v>
      </c>
      <c r="J192" s="3">
        <v>0.4</v>
      </c>
      <c r="K192" s="3">
        <v>1.6</v>
      </c>
      <c r="L192" s="2">
        <v>22</v>
      </c>
      <c r="M192" s="3">
        <v>285</v>
      </c>
      <c r="N192" s="3">
        <v>0.4</v>
      </c>
      <c r="O192" s="4">
        <v>4</v>
      </c>
      <c r="P192" s="4">
        <v>0.28000000000000003</v>
      </c>
      <c r="Q192" s="4">
        <v>0.36</v>
      </c>
      <c r="R192" s="4">
        <v>3.02</v>
      </c>
      <c r="U192" s="2">
        <v>1</v>
      </c>
      <c r="V192" s="2" t="s">
        <v>408</v>
      </c>
      <c r="W192" s="4"/>
      <c r="X192" s="3"/>
      <c r="AB192" s="2"/>
    </row>
    <row r="193" spans="1:28" x14ac:dyDescent="0.35">
      <c r="A193" s="2" t="s">
        <v>409</v>
      </c>
      <c r="B193" s="2">
        <v>190</v>
      </c>
      <c r="C193" s="2">
        <v>381</v>
      </c>
      <c r="D193" s="3">
        <v>11.9</v>
      </c>
      <c r="F193" s="3">
        <v>8.6999999999999993</v>
      </c>
      <c r="H193" s="3">
        <v>6.5</v>
      </c>
      <c r="I193" s="3">
        <v>71.2</v>
      </c>
      <c r="J193" s="3">
        <v>3.9</v>
      </c>
      <c r="K193" s="3">
        <v>1.7</v>
      </c>
      <c r="L193" s="2">
        <v>64</v>
      </c>
      <c r="M193" s="3">
        <v>454</v>
      </c>
      <c r="N193" s="3">
        <v>2</v>
      </c>
      <c r="P193" s="4">
        <v>0.45</v>
      </c>
      <c r="Q193" s="4">
        <v>0.13</v>
      </c>
      <c r="R193" s="4">
        <v>2.25</v>
      </c>
      <c r="S193" s="4">
        <v>1.2</v>
      </c>
      <c r="T193" s="2">
        <v>0</v>
      </c>
      <c r="U193" s="2">
        <v>1</v>
      </c>
      <c r="V193" s="2" t="s">
        <v>410</v>
      </c>
      <c r="W193" s="4"/>
      <c r="X193" s="3"/>
      <c r="AB193" s="2"/>
    </row>
    <row r="194" spans="1:28" x14ac:dyDescent="0.35">
      <c r="A194" s="2" t="s">
        <v>411</v>
      </c>
      <c r="B194" s="2">
        <v>191</v>
      </c>
      <c r="C194" s="2">
        <v>351</v>
      </c>
      <c r="D194" s="3">
        <v>12.2</v>
      </c>
      <c r="F194" s="3">
        <v>0.6</v>
      </c>
      <c r="H194" s="3">
        <v>0.2</v>
      </c>
      <c r="I194" s="3">
        <v>86.7</v>
      </c>
      <c r="J194" s="3">
        <v>0</v>
      </c>
      <c r="K194" s="3">
        <v>0.3</v>
      </c>
      <c r="L194" s="2">
        <v>16</v>
      </c>
      <c r="T194" s="2">
        <v>0</v>
      </c>
      <c r="U194" s="2">
        <v>1</v>
      </c>
      <c r="V194" s="2" t="s">
        <v>411</v>
      </c>
      <c r="W194" s="4"/>
      <c r="X194" s="3"/>
      <c r="AB194" s="2"/>
    </row>
    <row r="195" spans="1:28" x14ac:dyDescent="0.35">
      <c r="A195" s="2" t="s">
        <v>412</v>
      </c>
      <c r="B195" s="2">
        <v>192</v>
      </c>
      <c r="C195" s="2">
        <v>357</v>
      </c>
      <c r="D195" s="3">
        <v>11.4</v>
      </c>
      <c r="F195" s="3">
        <v>7.3</v>
      </c>
      <c r="H195" s="3">
        <v>3.4</v>
      </c>
      <c r="I195" s="3">
        <v>76.2</v>
      </c>
      <c r="J195" s="3">
        <v>1.8</v>
      </c>
      <c r="K195" s="3">
        <v>1.7</v>
      </c>
      <c r="L195" s="2">
        <v>12</v>
      </c>
      <c r="M195" s="3">
        <v>328</v>
      </c>
      <c r="N195" s="3">
        <v>0.2</v>
      </c>
      <c r="O195" s="4">
        <v>8</v>
      </c>
      <c r="P195" s="4">
        <v>0.38</v>
      </c>
      <c r="Q195" s="4">
        <v>0.22</v>
      </c>
      <c r="R195" s="4">
        <v>2.84</v>
      </c>
      <c r="S195" s="4">
        <v>2.1</v>
      </c>
      <c r="T195" s="2">
        <v>0</v>
      </c>
      <c r="U195" s="2">
        <v>1</v>
      </c>
      <c r="V195" s="2" t="s">
        <v>412</v>
      </c>
      <c r="W195" s="4"/>
      <c r="X195" s="3"/>
      <c r="AB195" s="2"/>
    </row>
    <row r="196" spans="1:28" x14ac:dyDescent="0.35">
      <c r="A196" s="2" t="s">
        <v>413</v>
      </c>
      <c r="B196" s="2">
        <v>193</v>
      </c>
      <c r="C196" s="2">
        <v>108</v>
      </c>
      <c r="D196" s="3">
        <v>74.5</v>
      </c>
      <c r="F196" s="3">
        <v>2.6</v>
      </c>
      <c r="H196" s="3">
        <v>1.3</v>
      </c>
      <c r="I196" s="3">
        <v>21.1</v>
      </c>
      <c r="J196" s="3">
        <v>1.4</v>
      </c>
      <c r="K196" s="3">
        <v>0.5</v>
      </c>
      <c r="L196" s="2">
        <v>14</v>
      </c>
      <c r="M196" s="3">
        <v>78</v>
      </c>
      <c r="N196" s="3">
        <v>1.2</v>
      </c>
      <c r="O196" s="4">
        <v>0</v>
      </c>
      <c r="P196" s="4">
        <v>0.03</v>
      </c>
      <c r="Q196" s="4">
        <v>0.09</v>
      </c>
      <c r="R196" s="4">
        <v>0.54</v>
      </c>
      <c r="S196" s="4">
        <v>0</v>
      </c>
      <c r="T196" s="2">
        <v>0</v>
      </c>
      <c r="U196" s="2">
        <v>1</v>
      </c>
      <c r="V196" s="2" t="s">
        <v>414</v>
      </c>
      <c r="W196" s="4"/>
      <c r="X196" s="3"/>
      <c r="AB196" s="2"/>
    </row>
    <row r="197" spans="1:28" x14ac:dyDescent="0.35">
      <c r="A197" s="2" t="s">
        <v>415</v>
      </c>
      <c r="B197" s="2">
        <v>194</v>
      </c>
      <c r="C197" s="2">
        <v>351</v>
      </c>
      <c r="D197" s="3">
        <v>13.4</v>
      </c>
      <c r="F197" s="3">
        <v>7.3</v>
      </c>
      <c r="H197" s="3">
        <v>3.9</v>
      </c>
      <c r="I197" s="3">
        <v>73.5</v>
      </c>
      <c r="J197" s="3">
        <v>1.7</v>
      </c>
      <c r="K197" s="3">
        <v>1.9</v>
      </c>
      <c r="L197" s="2">
        <v>89</v>
      </c>
      <c r="M197" s="3">
        <v>348</v>
      </c>
      <c r="N197" s="3">
        <v>3.7</v>
      </c>
      <c r="O197" s="4">
        <v>5</v>
      </c>
      <c r="P197" s="4">
        <v>0.41</v>
      </c>
      <c r="Q197" s="4">
        <v>0.31</v>
      </c>
      <c r="R197" s="4">
        <v>2.87</v>
      </c>
      <c r="S197" s="4">
        <v>3.9</v>
      </c>
      <c r="T197" s="2">
        <v>0</v>
      </c>
      <c r="U197" s="2">
        <v>1</v>
      </c>
      <c r="V197" s="2" t="s">
        <v>416</v>
      </c>
      <c r="W197" s="4"/>
      <c r="X197" s="3"/>
      <c r="AB197" s="2"/>
    </row>
    <row r="198" spans="1:28" x14ac:dyDescent="0.35">
      <c r="A198" s="2" t="s">
        <v>417</v>
      </c>
      <c r="B198" s="2">
        <v>195</v>
      </c>
      <c r="C198" s="2">
        <v>363</v>
      </c>
      <c r="D198" s="3">
        <v>12.6</v>
      </c>
      <c r="F198" s="3">
        <v>5.9</v>
      </c>
      <c r="H198" s="3">
        <v>2.1</v>
      </c>
      <c r="I198" s="3">
        <v>78.3</v>
      </c>
      <c r="J198" s="3">
        <v>2.2999999999999998</v>
      </c>
      <c r="K198" s="3">
        <v>1.1000000000000001</v>
      </c>
      <c r="L198" s="2">
        <v>47</v>
      </c>
      <c r="M198" s="3">
        <v>187</v>
      </c>
      <c r="N198" s="3">
        <v>3.8</v>
      </c>
      <c r="O198" s="4">
        <v>0</v>
      </c>
      <c r="P198" s="4">
        <v>0.16</v>
      </c>
      <c r="Q198" s="4">
        <v>0.08</v>
      </c>
      <c r="R198" s="4">
        <v>2.64</v>
      </c>
      <c r="S198" s="4">
        <v>1.9</v>
      </c>
      <c r="T198" s="2">
        <v>0</v>
      </c>
      <c r="U198" s="2">
        <v>1</v>
      </c>
      <c r="V198" s="2" t="s">
        <v>414</v>
      </c>
      <c r="W198" s="4"/>
      <c r="X198" s="3"/>
      <c r="AB198" s="2"/>
    </row>
    <row r="199" spans="1:28" x14ac:dyDescent="0.35">
      <c r="A199" s="2" t="s">
        <v>418</v>
      </c>
      <c r="B199" s="2">
        <v>196</v>
      </c>
      <c r="C199" s="2">
        <v>345</v>
      </c>
      <c r="D199" s="3">
        <v>12.8</v>
      </c>
      <c r="F199" s="3">
        <v>5.7</v>
      </c>
      <c r="H199" s="3">
        <v>1.5</v>
      </c>
      <c r="I199" s="3">
        <v>78.7</v>
      </c>
      <c r="J199" s="3">
        <v>3</v>
      </c>
      <c r="K199" s="3">
        <v>1.3</v>
      </c>
      <c r="L199" s="2">
        <v>9</v>
      </c>
      <c r="M199" s="3">
        <v>166</v>
      </c>
      <c r="N199" s="3">
        <v>4.4000000000000004</v>
      </c>
      <c r="O199" s="4">
        <v>0</v>
      </c>
      <c r="P199" s="4">
        <v>0.26</v>
      </c>
      <c r="Q199" s="4">
        <v>0.14000000000000001</v>
      </c>
      <c r="R199" s="4">
        <v>2.63</v>
      </c>
      <c r="S199" s="4">
        <v>2.1</v>
      </c>
      <c r="T199" s="2">
        <v>0</v>
      </c>
      <c r="U199" s="2">
        <v>1</v>
      </c>
      <c r="V199" s="2" t="s">
        <v>414</v>
      </c>
      <c r="W199" s="4"/>
      <c r="X199" s="3"/>
      <c r="AB199" s="2"/>
    </row>
    <row r="200" spans="1:28" x14ac:dyDescent="0.35">
      <c r="A200" s="2" t="s">
        <v>419</v>
      </c>
      <c r="B200" s="2">
        <v>197</v>
      </c>
      <c r="C200" s="2">
        <v>347</v>
      </c>
      <c r="D200" s="3">
        <v>13.3</v>
      </c>
      <c r="F200" s="3">
        <v>8.3000000000000007</v>
      </c>
      <c r="H200" s="3">
        <v>1.2</v>
      </c>
      <c r="I200" s="3">
        <v>74</v>
      </c>
      <c r="J200" s="3">
        <v>1.2</v>
      </c>
      <c r="K200" s="3">
        <v>3.2</v>
      </c>
      <c r="L200" s="2">
        <v>70</v>
      </c>
      <c r="M200" s="3">
        <v>58</v>
      </c>
      <c r="N200" s="3">
        <v>2</v>
      </c>
      <c r="P200" s="4">
        <v>0.09</v>
      </c>
      <c r="Q200" s="4">
        <v>0.06</v>
      </c>
      <c r="R200" s="4">
        <v>4.45</v>
      </c>
      <c r="S200" s="4">
        <v>0.9</v>
      </c>
      <c r="T200" s="2">
        <v>0</v>
      </c>
      <c r="U200" s="2">
        <v>1</v>
      </c>
      <c r="V200" s="2" t="s">
        <v>420</v>
      </c>
      <c r="W200" s="4"/>
      <c r="X200" s="3"/>
      <c r="AB200" s="2"/>
    </row>
    <row r="201" spans="1:28" x14ac:dyDescent="0.35">
      <c r="A201" s="2" t="s">
        <v>421</v>
      </c>
      <c r="B201" s="2">
        <v>198</v>
      </c>
      <c r="C201" s="2">
        <v>191</v>
      </c>
      <c r="D201" s="3">
        <v>52.7</v>
      </c>
      <c r="F201" s="3">
        <v>2.6</v>
      </c>
      <c r="H201" s="3">
        <v>2.2000000000000002</v>
      </c>
      <c r="I201" s="3">
        <v>41.3</v>
      </c>
      <c r="J201" s="3">
        <v>1.4</v>
      </c>
      <c r="K201" s="3">
        <v>1.2</v>
      </c>
      <c r="L201" s="2">
        <v>11</v>
      </c>
      <c r="M201" s="3">
        <v>44</v>
      </c>
      <c r="O201" s="4">
        <v>0</v>
      </c>
      <c r="P201" s="4">
        <v>0.02</v>
      </c>
      <c r="Q201" s="4">
        <v>0.2</v>
      </c>
      <c r="R201" s="4">
        <v>1.25</v>
      </c>
      <c r="S201" s="4">
        <v>0.8</v>
      </c>
      <c r="U201" s="2">
        <v>1</v>
      </c>
      <c r="V201" s="2" t="s">
        <v>422</v>
      </c>
      <c r="W201" s="4"/>
      <c r="X201" s="3"/>
      <c r="AB201" s="2"/>
    </row>
    <row r="202" spans="1:28" x14ac:dyDescent="0.35">
      <c r="A202" s="2" t="s">
        <v>423</v>
      </c>
      <c r="B202" s="2">
        <v>199</v>
      </c>
      <c r="C202" s="2">
        <v>302</v>
      </c>
      <c r="D202" s="3">
        <v>24.4</v>
      </c>
      <c r="F202" s="3">
        <v>7.2</v>
      </c>
      <c r="H202" s="3">
        <v>0.2</v>
      </c>
      <c r="I202" s="3">
        <v>66.2</v>
      </c>
      <c r="J202" s="3">
        <v>2.6</v>
      </c>
      <c r="K202" s="3">
        <v>2</v>
      </c>
      <c r="L202" s="2">
        <v>60</v>
      </c>
      <c r="M202" s="3">
        <v>224</v>
      </c>
      <c r="N202" s="3">
        <v>6.5</v>
      </c>
      <c r="O202" s="4">
        <v>0</v>
      </c>
      <c r="P202" s="4">
        <v>0.3</v>
      </c>
      <c r="Q202" s="4">
        <v>0.23</v>
      </c>
      <c r="R202" s="4">
        <v>6.35</v>
      </c>
      <c r="T202" s="2">
        <v>0</v>
      </c>
      <c r="U202" s="2">
        <v>1</v>
      </c>
      <c r="V202" s="2" t="s">
        <v>424</v>
      </c>
      <c r="W202" s="4"/>
      <c r="X202" s="3"/>
      <c r="AB202" s="2"/>
    </row>
    <row r="203" spans="1:28" x14ac:dyDescent="0.35">
      <c r="A203" s="2" t="s">
        <v>425</v>
      </c>
      <c r="B203" s="2">
        <v>200</v>
      </c>
      <c r="C203" s="2">
        <v>335</v>
      </c>
      <c r="D203" s="3">
        <v>17.3</v>
      </c>
      <c r="F203" s="3">
        <v>9.6</v>
      </c>
      <c r="H203" s="3">
        <v>0.3</v>
      </c>
      <c r="I203" s="3">
        <v>71.8</v>
      </c>
      <c r="J203" s="3">
        <v>1.2</v>
      </c>
      <c r="K203" s="3">
        <v>1</v>
      </c>
      <c r="L203" s="2">
        <v>40</v>
      </c>
      <c r="M203" s="3">
        <v>107</v>
      </c>
      <c r="N203" s="3">
        <v>1.6</v>
      </c>
      <c r="O203" s="4">
        <v>0</v>
      </c>
      <c r="P203" s="4">
        <v>0.13</v>
      </c>
      <c r="Q203" s="4">
        <v>0.14000000000000001</v>
      </c>
      <c r="R203" s="4">
        <v>1.22</v>
      </c>
      <c r="S203" s="4">
        <v>1</v>
      </c>
      <c r="T203" s="2">
        <v>0</v>
      </c>
      <c r="U203" s="2">
        <v>1</v>
      </c>
      <c r="V203" s="2" t="s">
        <v>426</v>
      </c>
      <c r="W203" s="4"/>
      <c r="X203" s="3"/>
      <c r="AB203" s="2"/>
    </row>
    <row r="204" spans="1:28" x14ac:dyDescent="0.35">
      <c r="A204" s="2" t="s">
        <v>427</v>
      </c>
      <c r="B204" s="2">
        <v>201</v>
      </c>
      <c r="C204" s="2">
        <v>332</v>
      </c>
      <c r="D204" s="3">
        <v>20.8</v>
      </c>
      <c r="F204" s="3">
        <v>6.8</v>
      </c>
      <c r="H204" s="3">
        <v>2.5</v>
      </c>
      <c r="I204" s="3">
        <v>69.2</v>
      </c>
      <c r="K204" s="3">
        <v>0.7</v>
      </c>
      <c r="L204" s="2">
        <v>13</v>
      </c>
      <c r="M204" s="3">
        <v>60</v>
      </c>
      <c r="N204" s="3">
        <v>0.4</v>
      </c>
      <c r="P204" s="4">
        <v>0.08</v>
      </c>
      <c r="Q204" s="4">
        <v>0.16</v>
      </c>
      <c r="R204" s="4">
        <v>1.22</v>
      </c>
      <c r="T204" s="2">
        <v>0</v>
      </c>
      <c r="U204" s="2">
        <v>1</v>
      </c>
      <c r="V204" s="2" t="s">
        <v>428</v>
      </c>
      <c r="W204" s="4"/>
      <c r="X204" s="3"/>
      <c r="AB204" s="2"/>
    </row>
    <row r="205" spans="1:28" x14ac:dyDescent="0.35">
      <c r="A205" s="2" t="s">
        <v>429</v>
      </c>
      <c r="B205" s="2">
        <v>202</v>
      </c>
      <c r="C205" s="2">
        <v>291</v>
      </c>
      <c r="D205" s="3">
        <v>27</v>
      </c>
      <c r="F205" s="3">
        <v>8.4</v>
      </c>
      <c r="H205" s="3">
        <v>0.2</v>
      </c>
      <c r="I205" s="3">
        <v>63.8</v>
      </c>
      <c r="J205" s="3">
        <v>0.6</v>
      </c>
      <c r="K205" s="3">
        <v>1.5</v>
      </c>
      <c r="L205" s="2">
        <v>35</v>
      </c>
      <c r="M205" s="3">
        <v>101</v>
      </c>
      <c r="N205" s="3">
        <v>1</v>
      </c>
      <c r="O205" s="4">
        <v>0</v>
      </c>
      <c r="P205" s="4">
        <v>0.11</v>
      </c>
      <c r="Q205" s="4">
        <v>0.16</v>
      </c>
      <c r="R205" s="4">
        <v>1.1399999999999999</v>
      </c>
      <c r="S205" s="4">
        <v>1</v>
      </c>
      <c r="T205" s="2">
        <v>0</v>
      </c>
      <c r="U205" s="2">
        <v>1</v>
      </c>
      <c r="V205" s="2" t="s">
        <v>430</v>
      </c>
      <c r="W205" s="4"/>
      <c r="X205" s="3"/>
      <c r="AB205" s="2"/>
    </row>
    <row r="206" spans="1:28" x14ac:dyDescent="0.35">
      <c r="A206" s="2" t="s">
        <v>431</v>
      </c>
      <c r="B206" s="2">
        <v>203</v>
      </c>
      <c r="C206" s="2">
        <v>347</v>
      </c>
      <c r="D206" s="3">
        <v>14.1</v>
      </c>
      <c r="F206" s="3">
        <v>10.7</v>
      </c>
      <c r="H206" s="3">
        <v>4.5</v>
      </c>
      <c r="I206" s="3">
        <v>65.900000000000006</v>
      </c>
      <c r="J206" s="3">
        <v>8.4</v>
      </c>
      <c r="K206" s="3">
        <v>4.8</v>
      </c>
      <c r="L206" s="2">
        <v>573</v>
      </c>
      <c r="M206" s="3">
        <v>342</v>
      </c>
      <c r="N206" s="3">
        <v>4</v>
      </c>
      <c r="O206" s="4">
        <v>0</v>
      </c>
      <c r="P206" s="4">
        <v>0.21</v>
      </c>
      <c r="Q206" s="4">
        <v>0.22</v>
      </c>
      <c r="R206" s="4">
        <v>1</v>
      </c>
      <c r="T206" s="2">
        <v>0</v>
      </c>
      <c r="U206" s="2">
        <v>1</v>
      </c>
      <c r="V206" s="2" t="s">
        <v>432</v>
      </c>
      <c r="W206" s="4"/>
      <c r="X206" s="3"/>
      <c r="AB206" s="2"/>
    </row>
    <row r="207" spans="1:28" x14ac:dyDescent="0.35">
      <c r="A207" s="2" t="s">
        <v>433</v>
      </c>
      <c r="B207" s="2">
        <v>204</v>
      </c>
      <c r="C207" s="2">
        <v>363</v>
      </c>
      <c r="D207" s="3">
        <v>11.8</v>
      </c>
      <c r="F207" s="3">
        <v>12.2</v>
      </c>
      <c r="H207" s="3">
        <v>6.2</v>
      </c>
      <c r="I207" s="3">
        <v>67.2</v>
      </c>
      <c r="J207" s="3">
        <v>5.7</v>
      </c>
      <c r="K207" s="3">
        <v>2.6</v>
      </c>
      <c r="L207" s="2">
        <v>85</v>
      </c>
      <c r="M207" s="3">
        <v>155</v>
      </c>
      <c r="N207" s="3">
        <v>4.2</v>
      </c>
      <c r="O207" s="4">
        <v>0</v>
      </c>
      <c r="P207" s="4">
        <v>0.2</v>
      </c>
      <c r="Q207" s="4">
        <v>0.15</v>
      </c>
      <c r="R207" s="4">
        <v>0.95</v>
      </c>
      <c r="T207" s="2">
        <v>0</v>
      </c>
      <c r="U207" s="2">
        <v>1</v>
      </c>
      <c r="V207" s="2" t="s">
        <v>434</v>
      </c>
      <c r="W207" s="4"/>
      <c r="X207" s="3"/>
      <c r="AB207" s="2"/>
    </row>
    <row r="208" spans="1:28" x14ac:dyDescent="0.35">
      <c r="A208" s="2" t="s">
        <v>435</v>
      </c>
      <c r="B208" s="2">
        <v>205</v>
      </c>
      <c r="C208" s="2">
        <v>376</v>
      </c>
      <c r="D208" s="3">
        <v>10.1</v>
      </c>
      <c r="F208" s="3">
        <v>11.5</v>
      </c>
      <c r="H208" s="3">
        <v>8.1999999999999993</v>
      </c>
      <c r="I208" s="3">
        <v>66.7</v>
      </c>
      <c r="J208" s="3">
        <v>5.0999999999999996</v>
      </c>
      <c r="K208" s="3">
        <v>3.5</v>
      </c>
      <c r="L208" s="2">
        <v>120</v>
      </c>
      <c r="M208" s="3">
        <v>165</v>
      </c>
      <c r="O208" s="4">
        <v>0</v>
      </c>
      <c r="P208" s="4">
        <v>0.12</v>
      </c>
      <c r="Q208" s="4">
        <v>0.14000000000000001</v>
      </c>
      <c r="R208" s="4">
        <v>1.35</v>
      </c>
      <c r="T208" s="2">
        <v>0</v>
      </c>
      <c r="U208" s="2">
        <v>1</v>
      </c>
      <c r="V208" s="2" t="s">
        <v>434</v>
      </c>
      <c r="W208" s="4"/>
      <c r="X208" s="3"/>
      <c r="AB208" s="2"/>
    </row>
    <row r="209" spans="1:33" x14ac:dyDescent="0.35">
      <c r="A209" s="2" t="s">
        <v>436</v>
      </c>
      <c r="B209" s="2">
        <v>206</v>
      </c>
      <c r="C209" s="2">
        <v>101</v>
      </c>
      <c r="D209" s="3">
        <v>79</v>
      </c>
      <c r="F209" s="3">
        <v>2.8</v>
      </c>
      <c r="H209" s="3">
        <v>1.3</v>
      </c>
      <c r="I209" s="3">
        <v>16.3</v>
      </c>
      <c r="J209" s="3">
        <v>0.7</v>
      </c>
      <c r="K209" s="3">
        <v>0.6</v>
      </c>
      <c r="L209" s="2">
        <v>27</v>
      </c>
      <c r="M209" s="3">
        <v>61</v>
      </c>
      <c r="N209" s="3">
        <v>1.6</v>
      </c>
      <c r="P209" s="4">
        <v>0.01</v>
      </c>
      <c r="Q209" s="4">
        <v>0</v>
      </c>
      <c r="R209" s="4">
        <v>0.26</v>
      </c>
      <c r="S209" s="4">
        <v>0</v>
      </c>
      <c r="T209" s="2">
        <v>0</v>
      </c>
      <c r="U209" s="2">
        <v>1</v>
      </c>
      <c r="V209" s="2" t="s">
        <v>437</v>
      </c>
      <c r="W209" s="4"/>
      <c r="X209" s="3"/>
      <c r="AB209" s="2"/>
    </row>
    <row r="210" spans="1:33" x14ac:dyDescent="0.35">
      <c r="A210" s="2" t="s">
        <v>438</v>
      </c>
      <c r="B210" s="2">
        <v>207</v>
      </c>
      <c r="C210" s="2">
        <v>374</v>
      </c>
      <c r="D210" s="3">
        <v>11.5</v>
      </c>
      <c r="F210" s="3">
        <v>13.6</v>
      </c>
      <c r="H210" s="3">
        <v>5.8</v>
      </c>
      <c r="I210" s="3">
        <v>66.3</v>
      </c>
      <c r="J210" s="3">
        <v>1.9</v>
      </c>
      <c r="K210" s="3">
        <v>2.5</v>
      </c>
      <c r="L210" s="2">
        <v>56</v>
      </c>
      <c r="M210" s="3">
        <v>242</v>
      </c>
      <c r="N210" s="3">
        <v>7.5</v>
      </c>
      <c r="P210" s="4">
        <v>0.48</v>
      </c>
      <c r="Q210" s="4">
        <v>0.03</v>
      </c>
      <c r="R210" s="4">
        <v>1.4</v>
      </c>
      <c r="S210" s="4">
        <v>0.5</v>
      </c>
      <c r="T210" s="2">
        <v>0</v>
      </c>
      <c r="U210" s="2">
        <v>1</v>
      </c>
      <c r="V210" s="2" t="s">
        <v>439</v>
      </c>
      <c r="W210" s="4"/>
      <c r="X210" s="3"/>
      <c r="AB210" s="2"/>
    </row>
    <row r="211" spans="1:33" x14ac:dyDescent="0.35">
      <c r="A211" s="2" t="s">
        <v>440</v>
      </c>
      <c r="B211" s="2">
        <v>208</v>
      </c>
      <c r="C211" s="2">
        <v>373</v>
      </c>
      <c r="D211" s="3">
        <v>11.1</v>
      </c>
      <c r="F211" s="3">
        <v>11.1</v>
      </c>
      <c r="H211" s="3">
        <v>7.7</v>
      </c>
      <c r="I211" s="3">
        <v>67.400000000000006</v>
      </c>
      <c r="J211" s="3">
        <v>6</v>
      </c>
      <c r="K211" s="3">
        <v>2.7</v>
      </c>
      <c r="L211" s="2">
        <v>93</v>
      </c>
      <c r="M211" s="3">
        <v>355</v>
      </c>
      <c r="N211" s="3">
        <v>4.3</v>
      </c>
      <c r="O211" s="4">
        <v>0</v>
      </c>
      <c r="P211" s="4">
        <v>0.59</v>
      </c>
      <c r="Q211" s="4">
        <v>0.3</v>
      </c>
      <c r="R211" s="4">
        <v>1.23</v>
      </c>
      <c r="S211" s="4">
        <v>2.2000000000000002</v>
      </c>
      <c r="T211" s="2">
        <v>0</v>
      </c>
      <c r="U211" s="2">
        <v>1</v>
      </c>
      <c r="V211" s="2" t="s">
        <v>441</v>
      </c>
      <c r="W211" s="4"/>
      <c r="X211" s="3"/>
      <c r="AB211" s="2"/>
      <c r="AC211" s="4"/>
      <c r="AD211" s="4"/>
      <c r="AE211" s="3"/>
      <c r="AF211" s="4"/>
      <c r="AG211" s="3"/>
    </row>
    <row r="212" spans="1:33" x14ac:dyDescent="0.35">
      <c r="A212" s="2" t="s">
        <v>442</v>
      </c>
      <c r="B212" s="2">
        <v>209</v>
      </c>
      <c r="C212" s="2">
        <v>360</v>
      </c>
      <c r="D212" s="3">
        <v>11.2</v>
      </c>
      <c r="F212" s="3">
        <v>11.6</v>
      </c>
      <c r="H212" s="3">
        <v>5.3</v>
      </c>
      <c r="I212" s="3">
        <v>68.900000000000006</v>
      </c>
      <c r="J212" s="3">
        <v>6.8</v>
      </c>
      <c r="K212" s="3">
        <v>3</v>
      </c>
      <c r="L212" s="2">
        <v>115</v>
      </c>
      <c r="M212" s="3">
        <v>226</v>
      </c>
      <c r="N212" s="3">
        <v>5.3</v>
      </c>
      <c r="O212" s="4">
        <v>0</v>
      </c>
      <c r="P212" s="4">
        <v>0.73</v>
      </c>
      <c r="Q212" s="4">
        <v>0.21</v>
      </c>
      <c r="R212" s="4">
        <v>1.0900000000000001</v>
      </c>
      <c r="S212" s="4">
        <v>1.1000000000000001</v>
      </c>
      <c r="T212" s="2">
        <v>0</v>
      </c>
      <c r="U212" s="2">
        <v>1</v>
      </c>
      <c r="V212" s="2" t="s">
        <v>441</v>
      </c>
      <c r="W212" s="4"/>
      <c r="X212" s="3"/>
      <c r="AB212" s="2"/>
    </row>
    <row r="213" spans="1:33" x14ac:dyDescent="0.35">
      <c r="A213" s="2" t="s">
        <v>443</v>
      </c>
      <c r="B213" s="2">
        <v>210</v>
      </c>
      <c r="C213" s="2">
        <v>372</v>
      </c>
      <c r="D213" s="3">
        <v>11</v>
      </c>
      <c r="F213" s="3">
        <v>12.3</v>
      </c>
      <c r="H213" s="3">
        <v>7.2</v>
      </c>
      <c r="I213" s="3">
        <v>67.099999999999994</v>
      </c>
      <c r="J213" s="3">
        <v>7</v>
      </c>
      <c r="K213" s="3">
        <v>2.4</v>
      </c>
      <c r="L213" s="2">
        <v>80</v>
      </c>
      <c r="M213" s="3">
        <v>344</v>
      </c>
      <c r="N213" s="3">
        <v>4.3</v>
      </c>
      <c r="O213" s="4">
        <v>0</v>
      </c>
      <c r="P213" s="4">
        <v>1</v>
      </c>
      <c r="Q213" s="4">
        <v>0.3</v>
      </c>
      <c r="R213" s="4">
        <v>1.23</v>
      </c>
      <c r="S213" s="4">
        <v>1.1000000000000001</v>
      </c>
      <c r="T213" s="2">
        <v>0</v>
      </c>
      <c r="U213" s="2">
        <v>1</v>
      </c>
      <c r="V213" s="2" t="s">
        <v>441</v>
      </c>
      <c r="W213" s="4"/>
      <c r="X213" s="3"/>
      <c r="AB213" s="2"/>
    </row>
    <row r="214" spans="1:33" x14ac:dyDescent="0.35">
      <c r="A214" s="2" t="s">
        <v>444</v>
      </c>
      <c r="B214" s="2">
        <v>211</v>
      </c>
      <c r="C214" s="2">
        <v>341</v>
      </c>
      <c r="D214" s="3">
        <v>13.7</v>
      </c>
      <c r="F214" s="3">
        <v>9.1</v>
      </c>
      <c r="H214" s="3">
        <v>2.6</v>
      </c>
      <c r="I214" s="3">
        <v>72.099999999999994</v>
      </c>
      <c r="J214" s="3">
        <v>3.1</v>
      </c>
      <c r="K214" s="3">
        <v>2.5</v>
      </c>
      <c r="L214" s="2">
        <v>181</v>
      </c>
      <c r="M214" s="3">
        <v>61</v>
      </c>
      <c r="N214" s="3">
        <v>3.7</v>
      </c>
      <c r="O214" s="4">
        <v>0</v>
      </c>
      <c r="P214" s="4">
        <v>0.19</v>
      </c>
      <c r="Q214" s="4">
        <v>0.24</v>
      </c>
      <c r="R214" s="4">
        <v>0.68</v>
      </c>
      <c r="T214" s="2">
        <v>0</v>
      </c>
      <c r="U214" s="2">
        <v>1</v>
      </c>
      <c r="V214" s="2" t="s">
        <v>445</v>
      </c>
      <c r="W214" s="4"/>
      <c r="X214" s="3"/>
      <c r="AB214" s="2"/>
    </row>
    <row r="215" spans="1:33" x14ac:dyDescent="0.35">
      <c r="A215" s="2" t="s">
        <v>446</v>
      </c>
      <c r="B215" s="2">
        <v>212</v>
      </c>
      <c r="C215" s="2">
        <v>374</v>
      </c>
      <c r="D215" s="3">
        <v>7</v>
      </c>
      <c r="F215" s="3">
        <v>8.5</v>
      </c>
      <c r="H215" s="3">
        <v>3.7</v>
      </c>
      <c r="I215" s="3">
        <v>78.599999999999994</v>
      </c>
      <c r="J215" s="3">
        <v>3.8</v>
      </c>
      <c r="K215" s="3">
        <v>2.2000000000000002</v>
      </c>
      <c r="L215" s="2">
        <v>114</v>
      </c>
      <c r="M215" s="3">
        <v>60</v>
      </c>
      <c r="N215" s="3">
        <v>4.7</v>
      </c>
      <c r="O215" s="4">
        <v>0</v>
      </c>
      <c r="P215" s="4">
        <v>0.13</v>
      </c>
      <c r="Q215" s="4">
        <v>0.38</v>
      </c>
      <c r="R215" s="4">
        <v>1.1000000000000001</v>
      </c>
      <c r="T215" s="2">
        <v>0</v>
      </c>
      <c r="U215" s="2">
        <v>1</v>
      </c>
      <c r="V215" s="2" t="s">
        <v>447</v>
      </c>
      <c r="W215" s="4"/>
      <c r="X215" s="3"/>
      <c r="AB215" s="2"/>
    </row>
    <row r="216" spans="1:33" x14ac:dyDescent="0.35">
      <c r="A216" s="2" t="s">
        <v>448</v>
      </c>
      <c r="B216" s="2">
        <v>213</v>
      </c>
      <c r="C216" s="2">
        <v>368</v>
      </c>
      <c r="D216" s="3">
        <v>10.199999999999999</v>
      </c>
      <c r="F216" s="3">
        <v>12.5</v>
      </c>
      <c r="H216" s="3">
        <v>6.4</v>
      </c>
      <c r="I216" s="3">
        <v>67.599999999999994</v>
      </c>
      <c r="J216" s="3">
        <v>3.1</v>
      </c>
      <c r="K216" s="3">
        <v>3.3</v>
      </c>
      <c r="L216" s="2">
        <v>124</v>
      </c>
      <c r="M216" s="3">
        <v>205</v>
      </c>
      <c r="N216" s="3">
        <v>5.2</v>
      </c>
      <c r="O216" s="4">
        <v>0</v>
      </c>
      <c r="P216" s="4">
        <v>0.24</v>
      </c>
      <c r="Q216" s="4">
        <v>0.25</v>
      </c>
      <c r="R216" s="4">
        <v>1.6</v>
      </c>
      <c r="T216" s="2">
        <v>0</v>
      </c>
      <c r="U216" s="2">
        <v>1</v>
      </c>
      <c r="V216" s="2" t="s">
        <v>449</v>
      </c>
      <c r="W216" s="4"/>
      <c r="X216" s="3"/>
      <c r="AB216" s="2"/>
    </row>
    <row r="217" spans="1:33" x14ac:dyDescent="0.35">
      <c r="A217" s="2" t="s">
        <v>450</v>
      </c>
      <c r="B217" s="2">
        <v>214</v>
      </c>
      <c r="C217" s="2">
        <v>376</v>
      </c>
      <c r="D217" s="3">
        <v>12.6</v>
      </c>
      <c r="F217" s="3">
        <v>19.5</v>
      </c>
      <c r="H217" s="3">
        <v>10.7</v>
      </c>
      <c r="I217" s="3">
        <v>53.8</v>
      </c>
      <c r="J217" s="3">
        <v>8.3000000000000007</v>
      </c>
      <c r="K217" s="3">
        <v>3.4</v>
      </c>
      <c r="L217" s="2">
        <v>76</v>
      </c>
      <c r="N217" s="3">
        <v>3.6</v>
      </c>
      <c r="O217" s="4">
        <v>0</v>
      </c>
      <c r="P217" s="4">
        <v>0.21</v>
      </c>
      <c r="Q217" s="4">
        <v>0.25</v>
      </c>
      <c r="R217" s="4">
        <v>1.84</v>
      </c>
      <c r="T217" s="2">
        <v>0</v>
      </c>
      <c r="U217" s="2">
        <v>1</v>
      </c>
      <c r="V217" s="2" t="s">
        <v>451</v>
      </c>
      <c r="W217" s="4"/>
      <c r="X217" s="3"/>
      <c r="AB217" s="2"/>
    </row>
    <row r="218" spans="1:33" x14ac:dyDescent="0.35">
      <c r="A218" s="2" t="s">
        <v>452</v>
      </c>
      <c r="B218" s="2">
        <v>215</v>
      </c>
      <c r="C218" s="2">
        <v>351</v>
      </c>
      <c r="D218" s="3">
        <v>12.2</v>
      </c>
      <c r="F218" s="3">
        <v>8</v>
      </c>
      <c r="H218" s="3">
        <v>4</v>
      </c>
      <c r="I218" s="3">
        <v>72.8</v>
      </c>
      <c r="J218" s="3">
        <v>7.5</v>
      </c>
      <c r="K218" s="3">
        <v>3</v>
      </c>
      <c r="L218" s="2">
        <v>50</v>
      </c>
      <c r="M218" s="3">
        <v>370</v>
      </c>
      <c r="N218" s="3">
        <v>4.3</v>
      </c>
      <c r="O218" s="4">
        <v>0</v>
      </c>
      <c r="P218" s="4">
        <v>0.25</v>
      </c>
      <c r="Q218" s="4">
        <v>0.23</v>
      </c>
      <c r="R218" s="4">
        <v>3.85</v>
      </c>
      <c r="S218" s="4">
        <v>0.9</v>
      </c>
      <c r="U218" s="2">
        <v>1</v>
      </c>
      <c r="V218" s="2" t="s">
        <v>451</v>
      </c>
      <c r="W218" s="4"/>
      <c r="X218" s="3"/>
      <c r="AB218" s="2"/>
    </row>
    <row r="219" spans="1:33" x14ac:dyDescent="0.35">
      <c r="A219" s="2" t="s">
        <v>453</v>
      </c>
      <c r="B219" s="2">
        <v>216</v>
      </c>
      <c r="C219" s="2">
        <v>359</v>
      </c>
      <c r="D219" s="3">
        <v>10.8</v>
      </c>
      <c r="F219" s="3">
        <v>10.5</v>
      </c>
      <c r="H219" s="3">
        <v>2</v>
      </c>
      <c r="I219" s="3">
        <v>74.8</v>
      </c>
      <c r="J219" s="3">
        <v>1.5</v>
      </c>
      <c r="K219" s="3">
        <v>0.4</v>
      </c>
      <c r="L219" s="2">
        <v>36</v>
      </c>
      <c r="M219" s="3">
        <v>108</v>
      </c>
      <c r="N219" s="3">
        <v>0.6</v>
      </c>
      <c r="O219" s="4">
        <v>0</v>
      </c>
      <c r="P219" s="4">
        <v>0.11</v>
      </c>
      <c r="Q219" s="4">
        <v>0.06</v>
      </c>
      <c r="R219" s="4">
        <v>0.93</v>
      </c>
      <c r="S219" s="4">
        <v>1.8</v>
      </c>
      <c r="T219" s="2">
        <v>0</v>
      </c>
      <c r="U219" s="2">
        <v>1</v>
      </c>
      <c r="V219" s="2" t="s">
        <v>410</v>
      </c>
      <c r="W219" s="4"/>
      <c r="X219" s="3"/>
      <c r="AB219" s="2"/>
    </row>
    <row r="220" spans="1:33" x14ac:dyDescent="0.35">
      <c r="A220" s="2" t="s">
        <v>454</v>
      </c>
      <c r="B220" s="2">
        <v>217</v>
      </c>
      <c r="C220" s="2">
        <v>339</v>
      </c>
      <c r="D220" s="3">
        <v>16.100000000000001</v>
      </c>
      <c r="F220" s="3">
        <v>9.1</v>
      </c>
      <c r="H220" s="3">
        <v>1</v>
      </c>
      <c r="I220" s="3">
        <v>71.8</v>
      </c>
      <c r="J220" s="3">
        <v>2.9</v>
      </c>
      <c r="K220" s="3">
        <v>2</v>
      </c>
      <c r="L220" s="2">
        <v>60</v>
      </c>
      <c r="M220" s="3">
        <v>250</v>
      </c>
      <c r="N220" s="3">
        <v>1.6</v>
      </c>
      <c r="O220" s="4">
        <v>0</v>
      </c>
      <c r="P220" s="4">
        <v>0.33</v>
      </c>
      <c r="Q220" s="4">
        <v>0.26</v>
      </c>
      <c r="R220" s="4">
        <v>1.95</v>
      </c>
      <c r="S220" s="4">
        <v>2</v>
      </c>
      <c r="U220" s="2">
        <v>1</v>
      </c>
      <c r="V220" s="2" t="s">
        <v>455</v>
      </c>
      <c r="W220" s="4"/>
      <c r="X220" s="3"/>
      <c r="AB220" s="2"/>
    </row>
    <row r="221" spans="1:33" x14ac:dyDescent="0.35">
      <c r="A221" s="2" t="s">
        <v>456</v>
      </c>
      <c r="B221" s="2">
        <v>218</v>
      </c>
      <c r="C221" s="2">
        <v>356</v>
      </c>
      <c r="D221" s="3">
        <v>9</v>
      </c>
      <c r="F221" s="3">
        <v>7.9</v>
      </c>
      <c r="H221" s="3">
        <v>1.2</v>
      </c>
      <c r="I221" s="3">
        <v>79.900000000000006</v>
      </c>
      <c r="J221" s="3">
        <v>4.0999999999999996</v>
      </c>
      <c r="K221" s="3">
        <v>2</v>
      </c>
      <c r="L221" s="2">
        <v>67</v>
      </c>
      <c r="M221" s="3">
        <v>300</v>
      </c>
      <c r="N221" s="3">
        <v>0.9</v>
      </c>
      <c r="O221" s="4">
        <v>0</v>
      </c>
      <c r="P221" s="4">
        <v>0.1</v>
      </c>
      <c r="Q221" s="4">
        <v>0.48</v>
      </c>
      <c r="R221" s="4">
        <v>2.11</v>
      </c>
      <c r="S221" s="4">
        <v>2.7</v>
      </c>
      <c r="T221" s="2">
        <v>0</v>
      </c>
      <c r="U221" s="2">
        <v>1</v>
      </c>
      <c r="V221" s="2" t="s">
        <v>457</v>
      </c>
      <c r="W221" s="4"/>
      <c r="X221" s="3"/>
      <c r="AB221" s="2"/>
    </row>
    <row r="222" spans="1:33" x14ac:dyDescent="0.35">
      <c r="A222" s="2" t="s">
        <v>458</v>
      </c>
      <c r="B222" s="2">
        <v>219</v>
      </c>
      <c r="C222" s="2">
        <v>167</v>
      </c>
      <c r="D222" s="3">
        <v>59</v>
      </c>
      <c r="F222" s="3">
        <v>2.5</v>
      </c>
      <c r="H222" s="3">
        <v>0.6</v>
      </c>
      <c r="I222" s="3">
        <v>37</v>
      </c>
      <c r="J222" s="3">
        <v>1.1000000000000001</v>
      </c>
      <c r="K222" s="3">
        <v>0.9</v>
      </c>
      <c r="L222" s="2">
        <v>38</v>
      </c>
      <c r="M222" s="3">
        <v>118</v>
      </c>
      <c r="N222" s="3">
        <v>2.5</v>
      </c>
      <c r="O222" s="4">
        <v>0</v>
      </c>
      <c r="P222" s="4">
        <v>0.01</v>
      </c>
      <c r="Q222" s="4">
        <v>7.0000000000000007E-2</v>
      </c>
      <c r="R222" s="4">
        <v>1.57</v>
      </c>
      <c r="S222" s="4">
        <v>0.4</v>
      </c>
      <c r="T222" s="2">
        <v>0</v>
      </c>
      <c r="U222" s="2">
        <v>1</v>
      </c>
      <c r="V222" s="2" t="s">
        <v>459</v>
      </c>
      <c r="W222" s="4"/>
      <c r="X222" s="3"/>
      <c r="AB222" s="2"/>
    </row>
    <row r="223" spans="1:33" x14ac:dyDescent="0.35">
      <c r="A223" s="2" t="s">
        <v>460</v>
      </c>
      <c r="B223" s="2">
        <v>220</v>
      </c>
      <c r="C223" s="2">
        <v>69</v>
      </c>
      <c r="D223" s="3">
        <v>82.9</v>
      </c>
      <c r="F223" s="3">
        <v>1.9</v>
      </c>
      <c r="H223" s="3">
        <v>0.1</v>
      </c>
      <c r="I223" s="3">
        <v>14.7</v>
      </c>
      <c r="J223" s="3">
        <v>0.2</v>
      </c>
      <c r="K223" s="3">
        <v>0.4</v>
      </c>
      <c r="L223" s="2">
        <v>29</v>
      </c>
      <c r="M223" s="3">
        <v>45</v>
      </c>
      <c r="N223" s="3">
        <v>0.4</v>
      </c>
      <c r="P223" s="4">
        <v>0</v>
      </c>
      <c r="Q223" s="4">
        <v>0</v>
      </c>
      <c r="R223" s="4">
        <v>0.73</v>
      </c>
      <c r="S223" s="4">
        <v>0</v>
      </c>
      <c r="T223" s="2">
        <v>0</v>
      </c>
      <c r="U223" s="2">
        <v>1</v>
      </c>
      <c r="V223" s="2" t="s">
        <v>461</v>
      </c>
      <c r="W223" s="4"/>
      <c r="X223" s="3"/>
      <c r="AB223" s="2"/>
    </row>
    <row r="224" spans="1:33" x14ac:dyDescent="0.35">
      <c r="A224" s="2" t="s">
        <v>462</v>
      </c>
      <c r="B224" s="2">
        <v>221</v>
      </c>
      <c r="C224" s="2">
        <v>353</v>
      </c>
      <c r="D224" s="3">
        <v>12.5</v>
      </c>
      <c r="F224" s="3">
        <v>9.8000000000000007</v>
      </c>
      <c r="H224" s="3">
        <v>0.9</v>
      </c>
      <c r="I224" s="3">
        <v>74.599999999999994</v>
      </c>
      <c r="J224" s="3">
        <v>0.7</v>
      </c>
      <c r="K224" s="3">
        <v>2.2000000000000002</v>
      </c>
      <c r="L224" s="2">
        <v>80</v>
      </c>
      <c r="M224" s="3">
        <v>274</v>
      </c>
      <c r="N224" s="3">
        <v>2.5</v>
      </c>
      <c r="P224" s="4">
        <v>0.18</v>
      </c>
      <c r="Q224" s="4">
        <v>0.23</v>
      </c>
      <c r="R224" s="4">
        <v>4</v>
      </c>
      <c r="S224" s="4">
        <v>0.9</v>
      </c>
      <c r="T224" s="2">
        <v>0</v>
      </c>
      <c r="U224" s="2">
        <v>1</v>
      </c>
      <c r="V224" s="2" t="s">
        <v>463</v>
      </c>
      <c r="W224" s="4"/>
      <c r="X224" s="3"/>
      <c r="AB224" s="2"/>
    </row>
    <row r="225" spans="1:33" x14ac:dyDescent="0.35">
      <c r="A225" s="2" t="s">
        <v>464</v>
      </c>
      <c r="B225" s="2">
        <v>222</v>
      </c>
      <c r="C225" s="2">
        <v>358</v>
      </c>
      <c r="D225" s="3">
        <v>12.6</v>
      </c>
      <c r="F225" s="3">
        <v>8.4</v>
      </c>
      <c r="H225" s="3">
        <v>1.4</v>
      </c>
      <c r="I225" s="3">
        <v>76.099999999999994</v>
      </c>
      <c r="J225" s="3">
        <v>2</v>
      </c>
      <c r="K225" s="3">
        <v>1.5</v>
      </c>
      <c r="L225" s="2">
        <v>51</v>
      </c>
      <c r="M225" s="3">
        <v>293</v>
      </c>
      <c r="N225" s="3">
        <v>4.5999999999999996</v>
      </c>
      <c r="O225" s="4">
        <v>0</v>
      </c>
      <c r="P225" s="4">
        <v>0.22</v>
      </c>
      <c r="Q225" s="4">
        <v>0.15</v>
      </c>
      <c r="R225" s="4">
        <v>3.85</v>
      </c>
      <c r="T225" s="2">
        <v>0</v>
      </c>
      <c r="U225" s="2">
        <v>1</v>
      </c>
      <c r="V225" s="2" t="s">
        <v>465</v>
      </c>
      <c r="W225" s="4"/>
      <c r="X225" s="3"/>
      <c r="AB225" s="2"/>
    </row>
    <row r="226" spans="1:33" x14ac:dyDescent="0.35">
      <c r="A226" s="2" t="s">
        <v>466</v>
      </c>
      <c r="B226" s="2">
        <v>223</v>
      </c>
      <c r="C226" s="2">
        <v>90</v>
      </c>
      <c r="D226" s="3">
        <v>77.900000000000006</v>
      </c>
      <c r="F226" s="3">
        <v>2.8</v>
      </c>
      <c r="H226" s="3">
        <v>0.3</v>
      </c>
      <c r="I226" s="3">
        <v>18.600000000000001</v>
      </c>
      <c r="J226" s="3">
        <v>0.3</v>
      </c>
      <c r="K226" s="3">
        <v>0.4</v>
      </c>
      <c r="L226" s="2">
        <v>5</v>
      </c>
      <c r="M226" s="3">
        <v>66</v>
      </c>
      <c r="N226" s="3">
        <v>0.5</v>
      </c>
      <c r="P226" s="4">
        <v>0.06</v>
      </c>
      <c r="Q226" s="4">
        <v>0.02</v>
      </c>
      <c r="R226" s="4">
        <v>0.9</v>
      </c>
      <c r="S226" s="4">
        <v>0.7</v>
      </c>
      <c r="T226" s="2">
        <v>0</v>
      </c>
      <c r="U226" s="2">
        <v>1</v>
      </c>
      <c r="V226" s="2" t="s">
        <v>467</v>
      </c>
      <c r="W226" s="4"/>
      <c r="X226" s="3"/>
      <c r="AB226" s="2"/>
    </row>
    <row r="227" spans="1:33" x14ac:dyDescent="0.35">
      <c r="A227" s="2" t="s">
        <v>468</v>
      </c>
      <c r="B227" s="2">
        <v>224</v>
      </c>
      <c r="C227" s="2">
        <v>355</v>
      </c>
      <c r="D227" s="3">
        <v>13.5</v>
      </c>
      <c r="F227" s="3">
        <v>11.4</v>
      </c>
      <c r="H227" s="3">
        <v>1.8</v>
      </c>
      <c r="I227" s="3">
        <v>71.8</v>
      </c>
      <c r="J227" s="3">
        <v>1.3</v>
      </c>
      <c r="K227" s="3">
        <v>1.5</v>
      </c>
      <c r="L227" s="2">
        <v>17</v>
      </c>
      <c r="M227" s="3">
        <v>299</v>
      </c>
      <c r="N227" s="3">
        <v>4.8</v>
      </c>
      <c r="P227" s="4">
        <v>0.3</v>
      </c>
      <c r="Q227" s="4">
        <v>0.17</v>
      </c>
      <c r="R227" s="4">
        <v>5</v>
      </c>
      <c r="S227" s="4">
        <v>4.5</v>
      </c>
      <c r="T227" s="2">
        <v>0</v>
      </c>
      <c r="U227" s="2">
        <v>1</v>
      </c>
      <c r="V227" s="2" t="s">
        <v>467</v>
      </c>
      <c r="W227" s="4"/>
      <c r="X227" s="3"/>
      <c r="AB227" s="2"/>
    </row>
    <row r="228" spans="1:33" x14ac:dyDescent="0.35">
      <c r="A228" s="2" t="s">
        <v>469</v>
      </c>
      <c r="B228" s="2">
        <v>225</v>
      </c>
      <c r="C228" s="2">
        <v>362</v>
      </c>
      <c r="D228" s="3">
        <v>12.1</v>
      </c>
      <c r="F228" s="3">
        <v>7.8</v>
      </c>
      <c r="H228" s="3">
        <v>1.1000000000000001</v>
      </c>
      <c r="I228" s="3">
        <v>78.400000000000006</v>
      </c>
      <c r="J228" s="3">
        <v>0.9</v>
      </c>
      <c r="K228" s="3">
        <v>0.6</v>
      </c>
      <c r="L228" s="2">
        <v>40</v>
      </c>
      <c r="M228" s="3">
        <v>125</v>
      </c>
      <c r="N228" s="3">
        <v>0.8</v>
      </c>
      <c r="O228" s="4">
        <v>0</v>
      </c>
      <c r="P228" s="4">
        <v>0.14000000000000001</v>
      </c>
      <c r="Q228" s="4">
        <v>0.08</v>
      </c>
      <c r="R228" s="4">
        <v>1.21</v>
      </c>
      <c r="S228" s="4">
        <v>0</v>
      </c>
      <c r="T228" s="2">
        <v>0</v>
      </c>
      <c r="U228" s="2">
        <v>1</v>
      </c>
      <c r="V228" s="2" t="s">
        <v>470</v>
      </c>
      <c r="W228" s="4"/>
      <c r="X228" s="3"/>
      <c r="AB228" s="2"/>
    </row>
    <row r="229" spans="1:33" x14ac:dyDescent="0.35">
      <c r="A229" s="2" t="s">
        <v>465</v>
      </c>
      <c r="B229" s="2">
        <v>226</v>
      </c>
      <c r="C229" s="2">
        <v>336</v>
      </c>
      <c r="D229" s="3">
        <v>14.5</v>
      </c>
      <c r="F229" s="3">
        <v>8.6</v>
      </c>
      <c r="H229" s="3">
        <v>1.5</v>
      </c>
      <c r="I229" s="3">
        <v>73.7</v>
      </c>
      <c r="J229" s="3">
        <v>3</v>
      </c>
      <c r="K229" s="3">
        <v>1.7</v>
      </c>
      <c r="L229" s="2">
        <v>36</v>
      </c>
      <c r="M229" s="3">
        <v>224</v>
      </c>
      <c r="N229" s="3">
        <v>4.5999999999999996</v>
      </c>
      <c r="O229" s="4">
        <v>0</v>
      </c>
      <c r="P229" s="4">
        <v>0.3</v>
      </c>
      <c r="Q229" s="4">
        <v>0.08</v>
      </c>
      <c r="R229" s="4">
        <v>2.85</v>
      </c>
      <c r="S229" s="4">
        <v>4.8</v>
      </c>
      <c r="U229" s="2">
        <v>1</v>
      </c>
      <c r="V229" s="2" t="s">
        <v>465</v>
      </c>
      <c r="W229" s="4"/>
      <c r="X229" s="3"/>
      <c r="AB229" s="2"/>
    </row>
    <row r="230" spans="1:33" x14ac:dyDescent="0.35">
      <c r="A230" s="2" t="s">
        <v>471</v>
      </c>
      <c r="B230" s="2">
        <v>227</v>
      </c>
      <c r="C230" s="2">
        <v>106</v>
      </c>
      <c r="D230" s="3">
        <v>72.599999999999994</v>
      </c>
      <c r="F230" s="3">
        <v>7.1</v>
      </c>
      <c r="H230" s="3">
        <v>0.6</v>
      </c>
      <c r="I230" s="3">
        <v>18.8</v>
      </c>
      <c r="J230" s="3">
        <v>3.4</v>
      </c>
      <c r="K230" s="3">
        <v>0.9</v>
      </c>
      <c r="L230" s="2">
        <v>27</v>
      </c>
      <c r="M230" s="3">
        <v>134</v>
      </c>
      <c r="N230" s="3">
        <v>1.7</v>
      </c>
      <c r="O230" s="4">
        <v>29</v>
      </c>
      <c r="P230" s="4">
        <v>0.28000000000000003</v>
      </c>
      <c r="Q230" s="4">
        <v>0.18</v>
      </c>
      <c r="R230" s="4">
        <v>2.15</v>
      </c>
      <c r="S230" s="4">
        <v>22.3</v>
      </c>
      <c r="T230" s="2">
        <v>0</v>
      </c>
      <c r="U230" s="2">
        <v>1</v>
      </c>
      <c r="V230" s="2" t="s">
        <v>472</v>
      </c>
      <c r="W230" s="4"/>
      <c r="X230" s="3"/>
      <c r="AB230" s="2"/>
      <c r="AC230" s="4"/>
      <c r="AD230" s="4"/>
      <c r="AE230" s="3"/>
      <c r="AF230" s="4"/>
      <c r="AG230" s="3"/>
    </row>
    <row r="231" spans="1:33" x14ac:dyDescent="0.35">
      <c r="A231" s="2" t="s">
        <v>473</v>
      </c>
      <c r="B231" s="2">
        <v>228</v>
      </c>
      <c r="C231" s="2">
        <v>351</v>
      </c>
      <c r="D231" s="3">
        <v>11.5</v>
      </c>
      <c r="F231" s="3">
        <v>21.7</v>
      </c>
      <c r="H231" s="3">
        <v>3.2</v>
      </c>
      <c r="I231" s="3">
        <v>61.1</v>
      </c>
      <c r="J231" s="3">
        <v>4.5</v>
      </c>
      <c r="K231" s="3">
        <v>2.5</v>
      </c>
      <c r="L231" s="2">
        <v>65</v>
      </c>
      <c r="M231" s="3">
        <v>289</v>
      </c>
      <c r="N231" s="3">
        <v>2.6</v>
      </c>
      <c r="O231" s="4">
        <v>10</v>
      </c>
      <c r="P231" s="4">
        <v>0.25</v>
      </c>
      <c r="Q231" s="4">
        <v>0.15</v>
      </c>
      <c r="R231" s="4">
        <v>3.43</v>
      </c>
      <c r="S231" s="4">
        <v>3.5</v>
      </c>
      <c r="T231" s="2">
        <v>0</v>
      </c>
      <c r="U231" s="2">
        <v>1</v>
      </c>
      <c r="V231" s="2" t="s">
        <v>474</v>
      </c>
      <c r="W231" s="4"/>
      <c r="X231" s="3"/>
      <c r="AB231" s="2"/>
      <c r="AC231" s="4"/>
      <c r="AD231" s="4"/>
      <c r="AE231" s="3"/>
      <c r="AF231" s="4"/>
      <c r="AG231" s="3"/>
    </row>
    <row r="232" spans="1:33" x14ac:dyDescent="0.35">
      <c r="A232" s="2" t="s">
        <v>475</v>
      </c>
      <c r="B232" s="2">
        <v>229</v>
      </c>
      <c r="C232" s="2">
        <v>346</v>
      </c>
      <c r="D232" s="3">
        <v>10.1</v>
      </c>
      <c r="F232" s="3">
        <v>21.6</v>
      </c>
      <c r="H232" s="3">
        <v>1.1000000000000001</v>
      </c>
      <c r="I232" s="3">
        <v>64.400000000000006</v>
      </c>
      <c r="J232" s="3">
        <v>5.5</v>
      </c>
      <c r="K232" s="3">
        <v>2.8</v>
      </c>
      <c r="L232" s="2">
        <v>102</v>
      </c>
      <c r="M232" s="3">
        <v>351</v>
      </c>
      <c r="N232" s="3">
        <v>5.5</v>
      </c>
      <c r="O232" s="4">
        <v>0</v>
      </c>
      <c r="P232" s="4">
        <v>0.2</v>
      </c>
      <c r="Q232" s="4">
        <v>0.25</v>
      </c>
      <c r="R232" s="4">
        <v>4.12</v>
      </c>
      <c r="S232" s="4">
        <v>1.5</v>
      </c>
      <c r="T232" s="2">
        <v>0</v>
      </c>
      <c r="U232" s="2">
        <v>1</v>
      </c>
      <c r="V232" s="2" t="s">
        <v>476</v>
      </c>
      <c r="W232" s="4"/>
      <c r="X232" s="3"/>
      <c r="AB232" s="2"/>
    </row>
    <row r="233" spans="1:33" x14ac:dyDescent="0.35">
      <c r="A233" s="2" t="s">
        <v>477</v>
      </c>
      <c r="B233" s="2">
        <v>230</v>
      </c>
      <c r="C233" s="2">
        <v>342</v>
      </c>
      <c r="D233" s="3">
        <v>12.1</v>
      </c>
      <c r="F233" s="3">
        <v>21.4</v>
      </c>
      <c r="H233" s="3">
        <v>1.9</v>
      </c>
      <c r="I233" s="3">
        <v>61.9</v>
      </c>
      <c r="J233" s="3">
        <v>5.7</v>
      </c>
      <c r="K233" s="3">
        <v>2.7</v>
      </c>
      <c r="L233" s="2">
        <v>60</v>
      </c>
      <c r="M233" s="3">
        <v>263</v>
      </c>
      <c r="N233" s="3">
        <v>7.5</v>
      </c>
      <c r="O233" s="4">
        <v>0</v>
      </c>
      <c r="P233" s="4">
        <v>0.37</v>
      </c>
      <c r="Q233" s="4">
        <v>0.19</v>
      </c>
      <c r="R233" s="4">
        <v>3.03</v>
      </c>
      <c r="T233" s="2">
        <v>0</v>
      </c>
      <c r="U233" s="2">
        <v>1</v>
      </c>
      <c r="V233" s="2" t="s">
        <v>478</v>
      </c>
      <c r="W233" s="4"/>
      <c r="X233" s="3"/>
      <c r="AB233" s="2"/>
    </row>
    <row r="234" spans="1:33" x14ac:dyDescent="0.35">
      <c r="A234" s="2" t="s">
        <v>479</v>
      </c>
      <c r="B234" s="2">
        <v>231</v>
      </c>
      <c r="C234" s="2">
        <v>333</v>
      </c>
      <c r="D234" s="3">
        <v>12.6</v>
      </c>
      <c r="F234" s="3">
        <v>22.7</v>
      </c>
      <c r="H234" s="3">
        <v>1.6</v>
      </c>
      <c r="I234" s="3">
        <v>59.1</v>
      </c>
      <c r="J234" s="3">
        <v>4.4000000000000004</v>
      </c>
      <c r="K234" s="3">
        <v>4</v>
      </c>
      <c r="L234" s="2">
        <v>138</v>
      </c>
      <c r="M234" s="3">
        <v>450</v>
      </c>
      <c r="N234" s="3">
        <v>8.5</v>
      </c>
      <c r="O234" s="4">
        <v>4</v>
      </c>
      <c r="P234" s="4">
        <v>0.47</v>
      </c>
      <c r="Q234" s="4">
        <v>0.25</v>
      </c>
      <c r="R234" s="4">
        <v>2.0299999999999998</v>
      </c>
      <c r="S234" s="4">
        <v>5.7</v>
      </c>
      <c r="U234" s="2">
        <v>1</v>
      </c>
      <c r="V234" s="2" t="s">
        <v>480</v>
      </c>
      <c r="W234" s="4"/>
      <c r="AB234" s="2"/>
    </row>
    <row r="235" spans="1:33" x14ac:dyDescent="0.35">
      <c r="A235" s="2" t="s">
        <v>481</v>
      </c>
      <c r="B235" s="2">
        <v>232</v>
      </c>
      <c r="C235" s="2">
        <v>334</v>
      </c>
      <c r="D235" s="3">
        <v>12.6</v>
      </c>
      <c r="F235" s="3">
        <v>21.1</v>
      </c>
      <c r="H235" s="3">
        <v>1.5</v>
      </c>
      <c r="I235" s="3">
        <v>61</v>
      </c>
      <c r="J235" s="3">
        <v>3.5</v>
      </c>
      <c r="K235" s="3">
        <v>3.8</v>
      </c>
      <c r="L235" s="2">
        <v>94</v>
      </c>
      <c r="M235" s="3">
        <v>455</v>
      </c>
      <c r="N235" s="3">
        <v>9.6999999999999993</v>
      </c>
      <c r="O235" s="4">
        <v>0</v>
      </c>
      <c r="P235" s="4">
        <v>0.39</v>
      </c>
      <c r="Q235" s="4">
        <v>0.26</v>
      </c>
      <c r="R235" s="4">
        <v>2.0699999999999998</v>
      </c>
      <c r="S235" s="4">
        <v>3.5</v>
      </c>
      <c r="U235" s="2">
        <v>1</v>
      </c>
      <c r="V235" s="2" t="s">
        <v>480</v>
      </c>
      <c r="W235" s="4"/>
      <c r="AB235" s="2"/>
    </row>
    <row r="236" spans="1:33" x14ac:dyDescent="0.35">
      <c r="A236" s="2" t="s">
        <v>482</v>
      </c>
      <c r="B236" s="2">
        <v>233</v>
      </c>
      <c r="C236" s="2">
        <v>331</v>
      </c>
      <c r="D236" s="3">
        <v>12.9</v>
      </c>
      <c r="F236" s="3">
        <v>19</v>
      </c>
      <c r="H236" s="3">
        <v>0.9</v>
      </c>
      <c r="I236" s="3">
        <v>63.2</v>
      </c>
      <c r="J236" s="3">
        <v>3.6</v>
      </c>
      <c r="K236" s="3">
        <v>4</v>
      </c>
      <c r="L236" s="2">
        <v>99</v>
      </c>
      <c r="M236" s="3">
        <v>386</v>
      </c>
      <c r="N236" s="3">
        <v>6.3</v>
      </c>
      <c r="O236" s="4">
        <v>0</v>
      </c>
      <c r="P236" s="4">
        <v>0.31</v>
      </c>
      <c r="Q236" s="4">
        <v>0.22</v>
      </c>
      <c r="R236" s="4">
        <v>1.84</v>
      </c>
      <c r="T236" s="2">
        <v>0</v>
      </c>
      <c r="U236" s="2">
        <v>1</v>
      </c>
      <c r="V236" s="2" t="s">
        <v>483</v>
      </c>
      <c r="W236" s="4"/>
      <c r="AB236" s="2"/>
    </row>
    <row r="237" spans="1:33" x14ac:dyDescent="0.35">
      <c r="A237" s="2" t="s">
        <v>484</v>
      </c>
      <c r="B237" s="2">
        <v>234</v>
      </c>
      <c r="C237" s="2">
        <v>333</v>
      </c>
      <c r="D237" s="3">
        <v>13.4</v>
      </c>
      <c r="F237" s="3">
        <v>20.3</v>
      </c>
      <c r="H237" s="3">
        <v>1.5</v>
      </c>
      <c r="I237" s="3">
        <v>61.5</v>
      </c>
      <c r="J237" s="3">
        <v>3.7</v>
      </c>
      <c r="K237" s="3">
        <v>3.3</v>
      </c>
      <c r="L237" s="2">
        <v>153</v>
      </c>
      <c r="M237" s="3">
        <v>314</v>
      </c>
      <c r="N237" s="3">
        <v>6.6</v>
      </c>
      <c r="P237" s="4">
        <v>0.6</v>
      </c>
      <c r="Q237" s="4">
        <v>0.22</v>
      </c>
      <c r="R237" s="4">
        <v>2.27</v>
      </c>
      <c r="T237" s="2">
        <v>0</v>
      </c>
      <c r="U237" s="2">
        <v>1</v>
      </c>
      <c r="V237" s="2" t="s">
        <v>483</v>
      </c>
      <c r="W237" s="4"/>
      <c r="AB237" s="2"/>
      <c r="AC237" s="4"/>
      <c r="AD237" s="4"/>
      <c r="AE237" s="3"/>
      <c r="AF237" s="4"/>
      <c r="AG237" s="3"/>
    </row>
    <row r="238" spans="1:33" x14ac:dyDescent="0.35">
      <c r="A238" s="2" t="s">
        <v>485</v>
      </c>
      <c r="B238" s="2">
        <v>235</v>
      </c>
      <c r="C238" s="2">
        <v>330</v>
      </c>
      <c r="D238" s="3">
        <v>13.1</v>
      </c>
      <c r="F238" s="3">
        <v>22.1</v>
      </c>
      <c r="H238" s="3">
        <v>1.1000000000000001</v>
      </c>
      <c r="I238" s="3">
        <v>59.9</v>
      </c>
      <c r="J238" s="3">
        <v>5.3</v>
      </c>
      <c r="K238" s="3">
        <v>3.8</v>
      </c>
      <c r="L238" s="2">
        <v>139</v>
      </c>
      <c r="M238" s="3">
        <v>482</v>
      </c>
      <c r="N238" s="3">
        <v>6.1</v>
      </c>
      <c r="P238" s="4">
        <v>0.2</v>
      </c>
      <c r="Q238" s="4">
        <v>0.16</v>
      </c>
      <c r="R238" s="4">
        <v>2.5</v>
      </c>
      <c r="U238" s="2">
        <v>1</v>
      </c>
      <c r="V238" s="2" t="s">
        <v>483</v>
      </c>
      <c r="W238" s="4"/>
      <c r="AB238" s="2"/>
    </row>
    <row r="239" spans="1:33" x14ac:dyDescent="0.35">
      <c r="A239" s="2" t="s">
        <v>486</v>
      </c>
      <c r="B239" s="2">
        <v>236</v>
      </c>
      <c r="C239" s="2">
        <v>323</v>
      </c>
      <c r="D239" s="3">
        <v>11.9</v>
      </c>
      <c r="F239" s="3">
        <v>22.2</v>
      </c>
      <c r="H239" s="3">
        <v>0.5</v>
      </c>
      <c r="I239" s="3">
        <v>57.5</v>
      </c>
      <c r="J239" s="3">
        <v>4.5</v>
      </c>
      <c r="K239" s="3">
        <v>3.4</v>
      </c>
      <c r="L239" s="2">
        <v>67</v>
      </c>
      <c r="M239" s="3">
        <v>289</v>
      </c>
      <c r="N239" s="3">
        <v>6.4</v>
      </c>
      <c r="P239" s="4">
        <v>0.59</v>
      </c>
      <c r="Q239" s="4">
        <v>0.17</v>
      </c>
      <c r="R239" s="4">
        <v>1.6</v>
      </c>
      <c r="T239" s="2">
        <v>0</v>
      </c>
      <c r="U239" s="2">
        <v>1</v>
      </c>
      <c r="V239" s="2" t="s">
        <v>487</v>
      </c>
      <c r="W239" s="4"/>
      <c r="AB239" s="2"/>
    </row>
    <row r="240" spans="1:33" x14ac:dyDescent="0.35">
      <c r="A240" s="2" t="s">
        <v>488</v>
      </c>
      <c r="B240" s="2">
        <v>237</v>
      </c>
      <c r="C240" s="2">
        <v>334</v>
      </c>
      <c r="D240" s="3">
        <v>12.9</v>
      </c>
      <c r="F240" s="3">
        <v>17.3</v>
      </c>
      <c r="H240" s="3">
        <v>0.9</v>
      </c>
      <c r="I240" s="3">
        <v>65.2</v>
      </c>
      <c r="J240" s="3">
        <v>3.5</v>
      </c>
      <c r="K240" s="3">
        <v>3.7</v>
      </c>
      <c r="L240" s="2">
        <v>104</v>
      </c>
      <c r="M240" s="3">
        <v>396</v>
      </c>
      <c r="N240" s="3">
        <v>8.4</v>
      </c>
      <c r="P240" s="4">
        <v>0.15</v>
      </c>
      <c r="Q240" s="4">
        <v>0.21</v>
      </c>
      <c r="R240" s="4">
        <v>2.0099999999999998</v>
      </c>
      <c r="T240" s="2">
        <v>0</v>
      </c>
      <c r="U240" s="2">
        <v>1</v>
      </c>
      <c r="V240" s="2" t="s">
        <v>483</v>
      </c>
      <c r="W240" s="4"/>
      <c r="AB240" s="2"/>
    </row>
    <row r="241" spans="1:33" x14ac:dyDescent="0.35">
      <c r="A241" s="2" t="s">
        <v>489</v>
      </c>
      <c r="B241" s="2">
        <v>238</v>
      </c>
      <c r="C241" s="2">
        <v>329</v>
      </c>
      <c r="D241" s="3">
        <v>13.3</v>
      </c>
      <c r="F241" s="3">
        <v>24.2</v>
      </c>
      <c r="H241" s="3">
        <v>1.6</v>
      </c>
      <c r="I241" s="3">
        <v>56.8</v>
      </c>
      <c r="J241" s="3">
        <v>3.1</v>
      </c>
      <c r="K241" s="3">
        <v>4.0999999999999996</v>
      </c>
      <c r="L241" s="2">
        <v>80</v>
      </c>
      <c r="M241" s="3">
        <v>511</v>
      </c>
      <c r="N241" s="3">
        <v>7.3</v>
      </c>
      <c r="P241" s="4">
        <v>0.11</v>
      </c>
      <c r="Q241" s="4">
        <v>0.23</v>
      </c>
      <c r="R241" s="4">
        <v>1.98</v>
      </c>
      <c r="T241" s="2">
        <v>0</v>
      </c>
      <c r="U241" s="2">
        <v>1</v>
      </c>
      <c r="V241" s="2" t="s">
        <v>483</v>
      </c>
      <c r="W241" s="4"/>
      <c r="AB241" s="2"/>
    </row>
    <row r="242" spans="1:33" x14ac:dyDescent="0.35">
      <c r="A242" s="2" t="s">
        <v>490</v>
      </c>
      <c r="B242" s="2">
        <v>239</v>
      </c>
      <c r="C242" s="2">
        <v>92</v>
      </c>
      <c r="D242" s="3">
        <v>75.8</v>
      </c>
      <c r="F242" s="3">
        <v>5.0999999999999996</v>
      </c>
      <c r="H242" s="3">
        <v>0.4</v>
      </c>
      <c r="I242" s="3">
        <v>17.5</v>
      </c>
      <c r="J242" s="3">
        <v>1</v>
      </c>
      <c r="K242" s="3">
        <v>1.2</v>
      </c>
      <c r="L242" s="2">
        <v>46</v>
      </c>
      <c r="M242" s="3">
        <v>75</v>
      </c>
      <c r="N242" s="3">
        <v>1.4</v>
      </c>
      <c r="P242" s="4">
        <v>0.01</v>
      </c>
      <c r="Q242" s="4">
        <v>0</v>
      </c>
      <c r="R242" s="4">
        <v>0.59</v>
      </c>
      <c r="S242" s="4">
        <v>0</v>
      </c>
      <c r="T242" s="2">
        <v>0</v>
      </c>
      <c r="U242" s="2">
        <v>1</v>
      </c>
      <c r="V242" s="2" t="s">
        <v>491</v>
      </c>
      <c r="W242" s="4"/>
      <c r="AB242" s="2"/>
    </row>
    <row r="243" spans="1:33" x14ac:dyDescent="0.35">
      <c r="A243" s="2" t="s">
        <v>492</v>
      </c>
      <c r="B243" s="2">
        <v>240</v>
      </c>
      <c r="C243" s="2">
        <v>329</v>
      </c>
      <c r="D243" s="3">
        <v>12.5</v>
      </c>
      <c r="F243" s="3">
        <v>22.9</v>
      </c>
      <c r="H243" s="3">
        <v>1.5</v>
      </c>
      <c r="I243" s="3">
        <v>58.3</v>
      </c>
      <c r="J243" s="3">
        <v>3.9</v>
      </c>
      <c r="K243" s="3">
        <v>4.8</v>
      </c>
      <c r="L243" s="2">
        <v>137</v>
      </c>
      <c r="M243" s="3">
        <v>274</v>
      </c>
      <c r="N243" s="3">
        <v>5.0999999999999996</v>
      </c>
      <c r="P243" s="4">
        <v>0.23</v>
      </c>
      <c r="Q243" s="4">
        <v>0.05</v>
      </c>
      <c r="R243" s="4">
        <v>2.9</v>
      </c>
      <c r="S243" s="4">
        <v>2.5</v>
      </c>
      <c r="T243" s="2">
        <v>0</v>
      </c>
      <c r="U243" s="2">
        <v>1</v>
      </c>
      <c r="V243" s="2" t="s">
        <v>491</v>
      </c>
      <c r="W243" s="4"/>
      <c r="AB243" s="2"/>
    </row>
    <row r="244" spans="1:33" x14ac:dyDescent="0.35">
      <c r="A244" s="2" t="s">
        <v>493</v>
      </c>
      <c r="B244" s="2">
        <v>241</v>
      </c>
      <c r="C244" s="2">
        <v>333</v>
      </c>
      <c r="D244" s="3">
        <v>13.2</v>
      </c>
      <c r="F244" s="3">
        <v>20.7</v>
      </c>
      <c r="H244" s="3">
        <v>2.1</v>
      </c>
      <c r="I244" s="3">
        <v>59.9</v>
      </c>
      <c r="J244" s="3">
        <v>6.3</v>
      </c>
      <c r="K244" s="3">
        <v>4.0999999999999996</v>
      </c>
      <c r="L244" s="2">
        <v>170</v>
      </c>
      <c r="M244" s="3">
        <v>447</v>
      </c>
      <c r="N244" s="3">
        <v>7</v>
      </c>
      <c r="P244" s="4">
        <v>0.4</v>
      </c>
      <c r="Q244" s="4">
        <v>0.38</v>
      </c>
      <c r="R244" s="4">
        <v>1.58</v>
      </c>
      <c r="T244" s="2">
        <v>0</v>
      </c>
      <c r="U244" s="2">
        <v>1</v>
      </c>
      <c r="V244" s="2" t="s">
        <v>491</v>
      </c>
      <c r="W244" s="4"/>
      <c r="AB244" s="2"/>
    </row>
    <row r="245" spans="1:33" x14ac:dyDescent="0.35">
      <c r="A245" s="2" t="s">
        <v>494</v>
      </c>
      <c r="B245" s="2">
        <v>242</v>
      </c>
      <c r="C245" s="2">
        <v>85</v>
      </c>
      <c r="D245" s="3">
        <v>77.8</v>
      </c>
      <c r="F245" s="3">
        <v>5.2</v>
      </c>
      <c r="H245" s="3">
        <v>0.5</v>
      </c>
      <c r="I245" s="3">
        <v>15.5</v>
      </c>
      <c r="J245" s="3">
        <v>0.7</v>
      </c>
      <c r="K245" s="3">
        <v>1</v>
      </c>
      <c r="L245" s="2">
        <v>45</v>
      </c>
      <c r="M245" s="3">
        <v>85</v>
      </c>
      <c r="N245" s="3">
        <v>1.6</v>
      </c>
      <c r="P245" s="4">
        <v>0.01</v>
      </c>
      <c r="Q245" s="4">
        <v>0</v>
      </c>
      <c r="R245" s="4">
        <v>0.28999999999999998</v>
      </c>
      <c r="S245" s="4">
        <v>0</v>
      </c>
      <c r="T245" s="2">
        <v>0</v>
      </c>
      <c r="U245" s="2">
        <v>1</v>
      </c>
      <c r="V245" s="2" t="s">
        <v>491</v>
      </c>
      <c r="W245" s="4"/>
      <c r="AB245" s="2"/>
    </row>
    <row r="246" spans="1:33" x14ac:dyDescent="0.35">
      <c r="A246" s="2" t="s">
        <v>495</v>
      </c>
      <c r="B246" s="2">
        <v>243</v>
      </c>
      <c r="C246" s="2">
        <v>339</v>
      </c>
      <c r="D246" s="3">
        <v>11.7</v>
      </c>
      <c r="F246" s="3">
        <v>21.9</v>
      </c>
      <c r="H246" s="3">
        <v>2.1</v>
      </c>
      <c r="I246" s="3">
        <v>60.2</v>
      </c>
      <c r="J246" s="3">
        <v>2.9</v>
      </c>
      <c r="K246" s="3">
        <v>4.2</v>
      </c>
      <c r="L246" s="2">
        <v>138</v>
      </c>
      <c r="M246" s="3">
        <v>351</v>
      </c>
      <c r="N246" s="3">
        <v>6.6</v>
      </c>
      <c r="P246" s="4">
        <v>0.16</v>
      </c>
      <c r="Q246" s="4">
        <v>0.01</v>
      </c>
      <c r="R246" s="4">
        <v>1.5</v>
      </c>
      <c r="S246" s="4">
        <v>6.3</v>
      </c>
      <c r="T246" s="2">
        <v>0</v>
      </c>
      <c r="U246" s="2">
        <v>1</v>
      </c>
      <c r="V246" s="2" t="s">
        <v>491</v>
      </c>
      <c r="W246" s="4"/>
      <c r="AB246" s="2"/>
    </row>
    <row r="247" spans="1:33" x14ac:dyDescent="0.35">
      <c r="A247" s="2" t="s">
        <v>496</v>
      </c>
      <c r="B247" s="2">
        <v>244</v>
      </c>
      <c r="C247" s="2">
        <v>166</v>
      </c>
      <c r="D247" s="3">
        <v>56.5</v>
      </c>
      <c r="F247" s="3">
        <v>9.6999999999999993</v>
      </c>
      <c r="H247" s="3">
        <v>0.5</v>
      </c>
      <c r="I247" s="3">
        <v>31.5</v>
      </c>
      <c r="J247" s="3">
        <v>2.2000000000000002</v>
      </c>
      <c r="K247" s="3">
        <v>1.8</v>
      </c>
      <c r="L247" s="2">
        <v>60</v>
      </c>
      <c r="M247" s="3">
        <v>287</v>
      </c>
      <c r="N247" s="3">
        <v>3</v>
      </c>
      <c r="O247" s="4">
        <v>10</v>
      </c>
      <c r="P247" s="4">
        <v>0.38</v>
      </c>
      <c r="Q247" s="4">
        <v>7.0000000000000007E-2</v>
      </c>
      <c r="R247" s="4">
        <v>1.54</v>
      </c>
      <c r="S247" s="4">
        <v>9.1999999999999993</v>
      </c>
      <c r="T247" s="2">
        <v>0</v>
      </c>
      <c r="U247" s="2">
        <v>1</v>
      </c>
      <c r="V247" s="2" t="s">
        <v>491</v>
      </c>
      <c r="W247" s="4"/>
      <c r="AB247" s="2"/>
      <c r="AC247" s="4"/>
      <c r="AD247" s="4"/>
      <c r="AE247" s="3"/>
      <c r="AF247" s="4"/>
      <c r="AG247" s="3"/>
    </row>
    <row r="248" spans="1:33" x14ac:dyDescent="0.35">
      <c r="A248" s="2" t="s">
        <v>497</v>
      </c>
      <c r="B248" s="2">
        <v>245</v>
      </c>
      <c r="C248" s="2">
        <v>339</v>
      </c>
      <c r="D248" s="3">
        <v>12.2</v>
      </c>
      <c r="F248" s="3">
        <v>19.2</v>
      </c>
      <c r="H248" s="3">
        <v>1.8</v>
      </c>
      <c r="I248" s="3">
        <v>63.3</v>
      </c>
      <c r="J248" s="3">
        <v>3.6</v>
      </c>
      <c r="K248" s="3">
        <v>3.5</v>
      </c>
      <c r="L248" s="2">
        <v>149</v>
      </c>
      <c r="M248" s="3">
        <v>362</v>
      </c>
      <c r="N248" s="3">
        <v>4</v>
      </c>
      <c r="P248" s="4">
        <v>0.41</v>
      </c>
      <c r="Q248" s="4">
        <v>0.45</v>
      </c>
      <c r="R248" s="4">
        <v>2.65</v>
      </c>
      <c r="T248" s="2">
        <v>0</v>
      </c>
      <c r="U248" s="2">
        <v>1</v>
      </c>
      <c r="V248" s="2" t="s">
        <v>491</v>
      </c>
      <c r="W248" s="4"/>
      <c r="AB248" s="2"/>
    </row>
    <row r="249" spans="1:33" x14ac:dyDescent="0.35">
      <c r="A249" s="2" t="s">
        <v>498</v>
      </c>
      <c r="B249" s="2">
        <v>246</v>
      </c>
      <c r="C249" s="2">
        <v>329</v>
      </c>
      <c r="D249" s="3">
        <v>13.5</v>
      </c>
      <c r="F249" s="3">
        <v>21.2</v>
      </c>
      <c r="H249" s="3">
        <v>1.4</v>
      </c>
      <c r="I249" s="3">
        <v>60</v>
      </c>
      <c r="J249" s="3">
        <v>3.5</v>
      </c>
      <c r="K249" s="3">
        <v>3.9</v>
      </c>
      <c r="L249" s="2">
        <v>129</v>
      </c>
      <c r="M249" s="3">
        <v>413</v>
      </c>
      <c r="N249" s="3">
        <v>9.9</v>
      </c>
      <c r="P249" s="4">
        <v>0.32</v>
      </c>
      <c r="Q249" s="4">
        <v>0.23</v>
      </c>
      <c r="R249" s="4">
        <v>1.75</v>
      </c>
      <c r="T249" s="2">
        <v>0</v>
      </c>
      <c r="U249" s="2">
        <v>1</v>
      </c>
      <c r="V249" s="2" t="s">
        <v>491</v>
      </c>
      <c r="W249" s="4"/>
      <c r="AB249" s="2"/>
    </row>
    <row r="250" spans="1:33" x14ac:dyDescent="0.35">
      <c r="A250" s="2" t="s">
        <v>499</v>
      </c>
      <c r="B250" s="2">
        <v>247</v>
      </c>
      <c r="C250" s="2">
        <v>330</v>
      </c>
      <c r="D250" s="3">
        <v>13.6</v>
      </c>
      <c r="F250" s="3">
        <v>22.5</v>
      </c>
      <c r="H250" s="3">
        <v>1.8</v>
      </c>
      <c r="I250" s="3">
        <v>58.3</v>
      </c>
      <c r="J250" s="3">
        <v>4.7</v>
      </c>
      <c r="K250" s="3">
        <v>3.8</v>
      </c>
      <c r="L250" s="2">
        <v>97</v>
      </c>
      <c r="M250" s="3">
        <v>387</v>
      </c>
      <c r="N250" s="3">
        <v>7.5</v>
      </c>
      <c r="O250" s="4">
        <v>1</v>
      </c>
      <c r="P250" s="4">
        <v>0.5</v>
      </c>
      <c r="Q250" s="4">
        <v>0.44</v>
      </c>
      <c r="R250" s="4">
        <v>1.57</v>
      </c>
      <c r="S250" s="4">
        <v>2.1</v>
      </c>
      <c r="T250" s="2">
        <v>0</v>
      </c>
      <c r="U250" s="2">
        <v>1</v>
      </c>
      <c r="V250" s="2" t="s">
        <v>491</v>
      </c>
      <c r="W250" s="4"/>
      <c r="AB250" s="2"/>
    </row>
    <row r="251" spans="1:33" x14ac:dyDescent="0.35">
      <c r="A251" s="2" t="s">
        <v>500</v>
      </c>
      <c r="B251" s="2">
        <v>248</v>
      </c>
      <c r="C251" s="2">
        <v>331</v>
      </c>
      <c r="D251" s="3">
        <v>13.1</v>
      </c>
      <c r="F251" s="3">
        <v>21.3</v>
      </c>
      <c r="H251" s="3">
        <v>1.2</v>
      </c>
      <c r="I251" s="3">
        <v>60.8</v>
      </c>
      <c r="J251" s="3">
        <v>3.9</v>
      </c>
      <c r="K251" s="3">
        <v>3.6</v>
      </c>
      <c r="L251" s="2">
        <v>104</v>
      </c>
      <c r="M251" s="3">
        <v>397</v>
      </c>
      <c r="N251" s="3">
        <v>7.8</v>
      </c>
      <c r="P251" s="4">
        <v>0.2</v>
      </c>
      <c r="Q251" s="4">
        <v>0.2</v>
      </c>
      <c r="R251" s="4">
        <v>1.44</v>
      </c>
      <c r="U251" s="2">
        <v>1</v>
      </c>
      <c r="V251" s="2" t="s">
        <v>491</v>
      </c>
      <c r="W251" s="4"/>
      <c r="AB251" s="2"/>
    </row>
    <row r="252" spans="1:33" x14ac:dyDescent="0.35">
      <c r="A252" s="2" t="s">
        <v>501</v>
      </c>
      <c r="B252" s="2">
        <v>249</v>
      </c>
      <c r="C252" s="2">
        <v>335</v>
      </c>
      <c r="D252" s="3">
        <v>12.6</v>
      </c>
      <c r="F252" s="3">
        <v>19.2</v>
      </c>
      <c r="H252" s="3">
        <v>1.4</v>
      </c>
      <c r="I252" s="3">
        <v>63.1</v>
      </c>
      <c r="J252" s="3">
        <v>3.7</v>
      </c>
      <c r="K252" s="3">
        <v>3.7</v>
      </c>
      <c r="L252" s="2">
        <v>95</v>
      </c>
      <c r="M252" s="3">
        <v>392</v>
      </c>
      <c r="N252" s="3">
        <v>4.2</v>
      </c>
      <c r="P252" s="4">
        <v>0.63</v>
      </c>
      <c r="Q252" s="4">
        <v>0.23</v>
      </c>
      <c r="R252" s="4">
        <v>2.4500000000000002</v>
      </c>
      <c r="T252" s="2">
        <v>0</v>
      </c>
      <c r="U252" s="2">
        <v>1</v>
      </c>
      <c r="V252" s="2" t="s">
        <v>491</v>
      </c>
      <c r="W252" s="4"/>
      <c r="AB252" s="2"/>
    </row>
    <row r="253" spans="1:33" x14ac:dyDescent="0.35">
      <c r="A253" s="2" t="s">
        <v>502</v>
      </c>
      <c r="B253" s="2">
        <v>250</v>
      </c>
      <c r="C253" s="2">
        <v>104</v>
      </c>
      <c r="D253" s="3">
        <v>73.2</v>
      </c>
      <c r="F253" s="3">
        <v>8.4</v>
      </c>
      <c r="H253" s="3">
        <v>0.4</v>
      </c>
      <c r="I253" s="3">
        <v>17.5</v>
      </c>
      <c r="J253" s="3">
        <v>2.4</v>
      </c>
      <c r="K253" s="3">
        <v>1.4</v>
      </c>
      <c r="L253" s="2">
        <v>26</v>
      </c>
      <c r="M253" s="3">
        <v>149</v>
      </c>
      <c r="N253" s="3">
        <v>2.7</v>
      </c>
      <c r="O253" s="4">
        <v>8</v>
      </c>
      <c r="P253" s="4">
        <v>0.26</v>
      </c>
      <c r="Q253" s="4">
        <v>0.2</v>
      </c>
      <c r="R253" s="4">
        <v>1</v>
      </c>
      <c r="S253" s="4">
        <v>6.1</v>
      </c>
      <c r="T253" s="2">
        <v>0</v>
      </c>
      <c r="U253" s="2">
        <v>1</v>
      </c>
      <c r="V253" s="2" t="s">
        <v>491</v>
      </c>
      <c r="W253" s="4"/>
      <c r="AB253" s="2"/>
    </row>
    <row r="254" spans="1:33" x14ac:dyDescent="0.35">
      <c r="A254" s="2" t="s">
        <v>503</v>
      </c>
      <c r="B254" s="2">
        <v>251</v>
      </c>
      <c r="C254" s="2">
        <v>325</v>
      </c>
      <c r="D254" s="3">
        <v>15.1</v>
      </c>
      <c r="F254" s="3">
        <v>21.4</v>
      </c>
      <c r="H254" s="3">
        <v>1.6</v>
      </c>
      <c r="I254" s="3">
        <v>58.2</v>
      </c>
      <c r="J254" s="3">
        <v>5.5</v>
      </c>
      <c r="K254" s="3">
        <v>3.7</v>
      </c>
      <c r="L254" s="2">
        <v>72</v>
      </c>
      <c r="M254" s="3">
        <v>399</v>
      </c>
      <c r="N254" s="3">
        <v>9.8000000000000007</v>
      </c>
      <c r="O254" s="4">
        <v>1</v>
      </c>
      <c r="P254" s="4">
        <v>0.61</v>
      </c>
      <c r="Q254" s="4">
        <v>0.3</v>
      </c>
      <c r="R254" s="4">
        <v>2.25</v>
      </c>
      <c r="S254" s="4">
        <v>2.6</v>
      </c>
      <c r="T254" s="2">
        <v>0</v>
      </c>
      <c r="U254" s="2">
        <v>1</v>
      </c>
      <c r="V254" s="2" t="s">
        <v>491</v>
      </c>
      <c r="W254" s="4"/>
      <c r="AB254" s="2"/>
    </row>
    <row r="255" spans="1:33" x14ac:dyDescent="0.35">
      <c r="A255" s="2" t="s">
        <v>504</v>
      </c>
      <c r="B255" s="2">
        <v>252</v>
      </c>
      <c r="C255" s="2">
        <v>345</v>
      </c>
      <c r="D255" s="3">
        <v>10.3</v>
      </c>
      <c r="F255" s="3">
        <v>18.399999999999999</v>
      </c>
      <c r="H255" s="3">
        <v>1.4</v>
      </c>
      <c r="I255" s="3">
        <v>66.099999999999994</v>
      </c>
      <c r="J255" s="3">
        <v>7.8</v>
      </c>
      <c r="K255" s="3">
        <v>3.8</v>
      </c>
      <c r="L255" s="2">
        <v>114</v>
      </c>
      <c r="M255" s="3">
        <v>388</v>
      </c>
      <c r="N255" s="3">
        <v>2.9</v>
      </c>
      <c r="O255" s="4">
        <v>0</v>
      </c>
      <c r="P255" s="4">
        <v>0.84</v>
      </c>
      <c r="Q255" s="4">
        <v>0.25</v>
      </c>
      <c r="R255" s="4">
        <v>2.95</v>
      </c>
      <c r="S255" s="4">
        <v>4.5999999999999996</v>
      </c>
      <c r="U255" s="2">
        <v>1</v>
      </c>
      <c r="V255" s="2" t="s">
        <v>505</v>
      </c>
      <c r="W255" s="4"/>
      <c r="AB255" s="2"/>
    </row>
    <row r="256" spans="1:33" x14ac:dyDescent="0.35">
      <c r="A256" s="2" t="s">
        <v>506</v>
      </c>
      <c r="B256" s="2">
        <v>253</v>
      </c>
      <c r="C256" s="2">
        <v>143</v>
      </c>
      <c r="D256" s="3">
        <v>62.7</v>
      </c>
      <c r="F256" s="3">
        <v>8.9</v>
      </c>
      <c r="H256" s="3">
        <v>0.8</v>
      </c>
      <c r="I256" s="3">
        <v>26</v>
      </c>
      <c r="J256" s="3">
        <v>3.2</v>
      </c>
      <c r="K256" s="3">
        <v>1.6</v>
      </c>
      <c r="L256" s="2">
        <v>16</v>
      </c>
      <c r="M256" s="3">
        <v>322</v>
      </c>
      <c r="N256" s="3">
        <v>1.5</v>
      </c>
      <c r="O256" s="4">
        <v>16</v>
      </c>
      <c r="P256" s="4">
        <v>0.34</v>
      </c>
      <c r="Q256" s="4">
        <v>0.23</v>
      </c>
      <c r="R256" s="4">
        <v>1.65</v>
      </c>
      <c r="S256" s="4">
        <v>4.8</v>
      </c>
      <c r="U256" s="2">
        <v>1</v>
      </c>
      <c r="V256" s="2" t="s">
        <v>505</v>
      </c>
      <c r="W256" s="4"/>
      <c r="AB256" s="2"/>
    </row>
    <row r="257" spans="1:33" x14ac:dyDescent="0.35">
      <c r="A257" s="2" t="s">
        <v>507</v>
      </c>
      <c r="B257" s="2">
        <v>254</v>
      </c>
      <c r="C257" s="2">
        <v>338</v>
      </c>
      <c r="D257" s="3">
        <v>12.4</v>
      </c>
      <c r="F257" s="3">
        <v>19.399999999999999</v>
      </c>
      <c r="H257" s="3">
        <v>1.8</v>
      </c>
      <c r="I257" s="3">
        <v>62.7</v>
      </c>
      <c r="J257" s="3">
        <v>3.7</v>
      </c>
      <c r="K257" s="3">
        <v>3.7</v>
      </c>
      <c r="L257" s="2">
        <v>140</v>
      </c>
      <c r="M257" s="3">
        <v>411</v>
      </c>
      <c r="N257" s="3">
        <v>5.2</v>
      </c>
      <c r="P257" s="4">
        <v>0.53</v>
      </c>
      <c r="Q257" s="4">
        <v>0.47</v>
      </c>
      <c r="U257" s="2">
        <v>1</v>
      </c>
      <c r="V257" s="2" t="s">
        <v>505</v>
      </c>
      <c r="W257" s="4"/>
      <c r="AB257" s="2"/>
    </row>
    <row r="258" spans="1:33" x14ac:dyDescent="0.35">
      <c r="A258" s="2" t="s">
        <v>508</v>
      </c>
      <c r="B258" s="2">
        <v>255</v>
      </c>
      <c r="C258" s="2">
        <v>332</v>
      </c>
      <c r="D258" s="3">
        <v>13.6</v>
      </c>
      <c r="F258" s="3">
        <v>18.2</v>
      </c>
      <c r="H258" s="3">
        <v>1.3</v>
      </c>
      <c r="I258" s="3">
        <v>63.4</v>
      </c>
      <c r="J258" s="3">
        <v>3.6</v>
      </c>
      <c r="K258" s="3">
        <v>3.5</v>
      </c>
      <c r="L258" s="2">
        <v>133</v>
      </c>
      <c r="M258" s="3">
        <v>308</v>
      </c>
      <c r="N258" s="3">
        <v>9.3000000000000007</v>
      </c>
      <c r="O258" s="4">
        <v>0</v>
      </c>
      <c r="P258" s="4">
        <v>0.34</v>
      </c>
      <c r="Q258" s="4">
        <v>0.45</v>
      </c>
      <c r="R258" s="4">
        <v>1.74</v>
      </c>
      <c r="S258" s="4">
        <v>2.2999999999999998</v>
      </c>
      <c r="U258" s="2">
        <v>1</v>
      </c>
      <c r="V258" s="2" t="s">
        <v>509</v>
      </c>
      <c r="W258" s="4"/>
      <c r="AB258" s="2"/>
    </row>
    <row r="259" spans="1:33" x14ac:dyDescent="0.35">
      <c r="A259" s="2" t="s">
        <v>510</v>
      </c>
      <c r="B259" s="2">
        <v>256</v>
      </c>
      <c r="C259" s="2">
        <v>338</v>
      </c>
      <c r="D259" s="3">
        <v>12.5</v>
      </c>
      <c r="F259" s="3">
        <v>20</v>
      </c>
      <c r="H259" s="3">
        <v>1.9</v>
      </c>
      <c r="I259" s="3">
        <v>62.1</v>
      </c>
      <c r="J259" s="3">
        <v>4.4000000000000004</v>
      </c>
      <c r="K259" s="3">
        <v>3.5</v>
      </c>
      <c r="L259" s="2">
        <v>173</v>
      </c>
      <c r="M259" s="3">
        <v>354</v>
      </c>
      <c r="N259" s="3">
        <v>3.3</v>
      </c>
      <c r="P259" s="4">
        <v>0.46</v>
      </c>
      <c r="Q259" s="4">
        <v>0.51</v>
      </c>
      <c r="R259" s="4">
        <v>1.9</v>
      </c>
      <c r="U259" s="2">
        <v>1</v>
      </c>
      <c r="V259" s="2" t="s">
        <v>509</v>
      </c>
      <c r="W259" s="4"/>
      <c r="AB259" s="2"/>
      <c r="AC259" s="4"/>
      <c r="AD259" s="4"/>
      <c r="AE259" s="3"/>
      <c r="AF259" s="4"/>
      <c r="AG259" s="3"/>
    </row>
    <row r="260" spans="1:33" x14ac:dyDescent="0.35">
      <c r="A260" s="2" t="s">
        <v>511</v>
      </c>
      <c r="B260" s="2">
        <v>257</v>
      </c>
      <c r="C260" s="2">
        <v>334</v>
      </c>
      <c r="D260" s="3">
        <v>12.9</v>
      </c>
      <c r="F260" s="3">
        <v>19.8</v>
      </c>
      <c r="H260" s="3">
        <v>1.6</v>
      </c>
      <c r="I260" s="3">
        <v>62</v>
      </c>
      <c r="J260" s="3">
        <v>3.2</v>
      </c>
      <c r="K260" s="3">
        <v>3.7</v>
      </c>
      <c r="L260" s="2">
        <v>104</v>
      </c>
      <c r="M260" s="3">
        <v>376</v>
      </c>
      <c r="N260" s="3">
        <v>3</v>
      </c>
      <c r="P260" s="4">
        <v>0.32</v>
      </c>
      <c r="Q260" s="4">
        <v>0.6</v>
      </c>
      <c r="R260" s="4">
        <v>2.0699999999999998</v>
      </c>
      <c r="U260" s="2">
        <v>1</v>
      </c>
      <c r="V260" s="2" t="s">
        <v>509</v>
      </c>
      <c r="W260" s="4"/>
      <c r="AB260" s="2"/>
    </row>
    <row r="261" spans="1:33" x14ac:dyDescent="0.35">
      <c r="A261" s="2" t="s">
        <v>512</v>
      </c>
      <c r="B261" s="2">
        <v>258</v>
      </c>
      <c r="C261" s="2">
        <v>336</v>
      </c>
      <c r="D261" s="3">
        <v>12.2</v>
      </c>
      <c r="F261" s="3">
        <v>21.5</v>
      </c>
      <c r="H261" s="3">
        <v>1.7</v>
      </c>
      <c r="I261" s="3">
        <v>60.7</v>
      </c>
      <c r="J261" s="3">
        <v>6</v>
      </c>
      <c r="K261" s="3">
        <v>3.9</v>
      </c>
      <c r="L261" s="2">
        <v>174</v>
      </c>
      <c r="M261" s="3">
        <v>427</v>
      </c>
      <c r="N261" s="3">
        <v>6.3</v>
      </c>
      <c r="O261" s="4">
        <v>0</v>
      </c>
      <c r="P261" s="4">
        <v>0.59</v>
      </c>
      <c r="Q261" s="4">
        <v>0.32</v>
      </c>
      <c r="R261" s="4">
        <v>2.0699999999999998</v>
      </c>
      <c r="S261" s="4">
        <v>5.8</v>
      </c>
      <c r="T261" s="2">
        <v>0</v>
      </c>
      <c r="U261" s="2">
        <v>1</v>
      </c>
      <c r="V261" s="2" t="s">
        <v>513</v>
      </c>
      <c r="W261" s="4"/>
      <c r="AB261" s="2"/>
    </row>
    <row r="262" spans="1:33" x14ac:dyDescent="0.35">
      <c r="A262" s="2" t="s">
        <v>514</v>
      </c>
      <c r="B262" s="2">
        <v>259</v>
      </c>
      <c r="C262" s="2">
        <v>337</v>
      </c>
      <c r="D262" s="3">
        <v>12.7</v>
      </c>
      <c r="F262" s="3">
        <v>20.100000000000001</v>
      </c>
      <c r="H262" s="3">
        <v>1.8</v>
      </c>
      <c r="I262" s="3">
        <v>62</v>
      </c>
      <c r="J262" s="3">
        <v>6.2</v>
      </c>
      <c r="K262" s="3">
        <v>3.4</v>
      </c>
      <c r="L262" s="2">
        <v>90</v>
      </c>
      <c r="M262" s="3">
        <v>412</v>
      </c>
      <c r="N262" s="3">
        <v>6.6</v>
      </c>
      <c r="P262" s="4">
        <v>0.13</v>
      </c>
      <c r="Q262" s="4">
        <v>0.2</v>
      </c>
      <c r="R262" s="4">
        <v>1.4</v>
      </c>
      <c r="U262" s="2">
        <v>1</v>
      </c>
      <c r="V262" s="2" t="s">
        <v>513</v>
      </c>
      <c r="W262" s="4"/>
      <c r="AB262" s="2"/>
      <c r="AC262" s="4"/>
      <c r="AD262" s="4"/>
      <c r="AE262" s="3"/>
      <c r="AF262" s="4"/>
      <c r="AG262" s="3"/>
    </row>
    <row r="263" spans="1:33" x14ac:dyDescent="0.35">
      <c r="A263" s="2" t="s">
        <v>515</v>
      </c>
      <c r="B263" s="2">
        <v>260</v>
      </c>
      <c r="C263" s="2">
        <v>331</v>
      </c>
      <c r="D263" s="3">
        <v>13.2</v>
      </c>
      <c r="F263" s="3">
        <v>22.4</v>
      </c>
      <c r="H263" s="3">
        <v>1.2</v>
      </c>
      <c r="I263" s="3">
        <v>59.7</v>
      </c>
      <c r="J263" s="3">
        <v>4.0999999999999996</v>
      </c>
      <c r="K263" s="3">
        <v>3.5</v>
      </c>
      <c r="L263" s="2">
        <v>125</v>
      </c>
      <c r="M263" s="3">
        <v>421</v>
      </c>
      <c r="N263" s="3">
        <v>8.3000000000000007</v>
      </c>
      <c r="P263" s="4">
        <v>0.12</v>
      </c>
      <c r="Q263" s="4">
        <v>0.25</v>
      </c>
      <c r="R263" s="4">
        <v>2.11</v>
      </c>
      <c r="T263" s="2">
        <v>0</v>
      </c>
      <c r="U263" s="2">
        <v>1</v>
      </c>
      <c r="V263" s="2" t="s">
        <v>513</v>
      </c>
      <c r="W263" s="4"/>
      <c r="AB263" s="2"/>
    </row>
    <row r="264" spans="1:33" x14ac:dyDescent="0.35">
      <c r="A264" s="2" t="s">
        <v>516</v>
      </c>
      <c r="B264" s="2">
        <v>261</v>
      </c>
      <c r="C264" s="2">
        <v>332</v>
      </c>
      <c r="D264" s="3">
        <v>13.6</v>
      </c>
      <c r="F264" s="3">
        <v>19.2</v>
      </c>
      <c r="H264" s="3">
        <v>1.2</v>
      </c>
      <c r="I264" s="3">
        <v>62.6</v>
      </c>
      <c r="J264" s="3">
        <v>5</v>
      </c>
      <c r="K264" s="3">
        <v>3.4</v>
      </c>
      <c r="L264" s="2">
        <v>107</v>
      </c>
      <c r="M264" s="3">
        <v>393</v>
      </c>
      <c r="N264" s="3">
        <v>4.5999999999999996</v>
      </c>
      <c r="P264" s="4">
        <v>0.21</v>
      </c>
      <c r="Q264" s="4">
        <v>0.17</v>
      </c>
      <c r="R264" s="4">
        <v>2.62</v>
      </c>
      <c r="T264" s="2">
        <v>0</v>
      </c>
      <c r="U264" s="2">
        <v>1</v>
      </c>
      <c r="V264" s="2" t="s">
        <v>517</v>
      </c>
      <c r="W264" s="4"/>
      <c r="AB264" s="2"/>
    </row>
    <row r="265" spans="1:33" x14ac:dyDescent="0.35">
      <c r="A265" s="2" t="s">
        <v>518</v>
      </c>
      <c r="B265" s="2">
        <v>262</v>
      </c>
      <c r="C265" s="2">
        <v>358</v>
      </c>
      <c r="D265" s="3">
        <v>11.5</v>
      </c>
      <c r="F265" s="3">
        <v>21</v>
      </c>
      <c r="H265" s="3">
        <v>5.6</v>
      </c>
      <c r="I265" s="3">
        <v>58.5</v>
      </c>
      <c r="J265" s="3">
        <v>6.5</v>
      </c>
      <c r="K265" s="3">
        <v>3.4</v>
      </c>
      <c r="L265" s="2">
        <v>104</v>
      </c>
      <c r="M265" s="3">
        <v>321</v>
      </c>
      <c r="N265" s="3">
        <v>8</v>
      </c>
      <c r="P265" s="4">
        <v>0.42</v>
      </c>
      <c r="Q265" s="4">
        <v>0.31</v>
      </c>
      <c r="R265" s="4">
        <v>1.6</v>
      </c>
      <c r="U265" s="2">
        <v>1</v>
      </c>
      <c r="V265" s="2" t="s">
        <v>519</v>
      </c>
      <c r="W265" s="4"/>
      <c r="AB265" s="2"/>
    </row>
    <row r="266" spans="1:33" x14ac:dyDescent="0.35">
      <c r="A266" s="2" t="s">
        <v>520</v>
      </c>
      <c r="B266" s="2">
        <v>263</v>
      </c>
      <c r="C266" s="2">
        <v>328</v>
      </c>
      <c r="D266" s="3">
        <v>14.1</v>
      </c>
      <c r="F266" s="3">
        <v>21</v>
      </c>
      <c r="H266" s="3">
        <v>1.6</v>
      </c>
      <c r="I266" s="3">
        <v>59.4</v>
      </c>
      <c r="J266" s="3">
        <v>4</v>
      </c>
      <c r="K266" s="3">
        <v>3.9</v>
      </c>
      <c r="L266" s="2">
        <v>127</v>
      </c>
      <c r="M266" s="3">
        <v>439</v>
      </c>
      <c r="N266" s="3">
        <v>3.9</v>
      </c>
      <c r="O266" s="4">
        <v>1</v>
      </c>
      <c r="P266" s="4">
        <v>0.16</v>
      </c>
      <c r="Q266" s="4">
        <v>0.2</v>
      </c>
      <c r="R266" s="4">
        <v>2.35</v>
      </c>
      <c r="U266" s="2">
        <v>1</v>
      </c>
      <c r="V266" s="2" t="s">
        <v>521</v>
      </c>
      <c r="W266" s="4"/>
      <c r="AB266" s="2"/>
    </row>
    <row r="267" spans="1:33" x14ac:dyDescent="0.35">
      <c r="A267" s="2" t="s">
        <v>522</v>
      </c>
      <c r="B267" s="2">
        <v>264</v>
      </c>
      <c r="C267" s="2">
        <v>99</v>
      </c>
      <c r="D267" s="3">
        <v>75.900000000000006</v>
      </c>
      <c r="F267" s="3">
        <v>2.5</v>
      </c>
      <c r="H267" s="3">
        <v>1.8</v>
      </c>
      <c r="I267" s="3">
        <v>18.5</v>
      </c>
      <c r="J267" s="3">
        <v>0.6</v>
      </c>
      <c r="K267" s="3">
        <v>0.9</v>
      </c>
      <c r="L267" s="2">
        <v>54</v>
      </c>
      <c r="M267" s="3">
        <v>60</v>
      </c>
      <c r="N267" s="3">
        <v>1.2</v>
      </c>
      <c r="P267" s="4">
        <v>0</v>
      </c>
      <c r="Q267" s="4">
        <v>0.04</v>
      </c>
      <c r="R267" s="4">
        <v>0.49</v>
      </c>
      <c r="S267" s="4">
        <v>0</v>
      </c>
      <c r="T267" s="2">
        <v>0</v>
      </c>
      <c r="U267" s="2">
        <v>1</v>
      </c>
      <c r="V267" s="2" t="s">
        <v>523</v>
      </c>
      <c r="W267" s="4"/>
      <c r="AB267" s="2"/>
    </row>
    <row r="268" spans="1:33" x14ac:dyDescent="0.35">
      <c r="A268" s="2" t="s">
        <v>524</v>
      </c>
      <c r="B268" s="2">
        <v>265</v>
      </c>
      <c r="C268" s="2">
        <v>362</v>
      </c>
      <c r="D268" s="3">
        <v>11.4</v>
      </c>
      <c r="F268" s="3">
        <v>19.2</v>
      </c>
      <c r="H268" s="3">
        <v>6.1</v>
      </c>
      <c r="I268" s="3">
        <v>60.1</v>
      </c>
      <c r="J268" s="3">
        <v>2.6</v>
      </c>
      <c r="K268" s="3">
        <v>3.2</v>
      </c>
      <c r="L268" s="2">
        <v>120</v>
      </c>
      <c r="M268" s="3">
        <v>370</v>
      </c>
      <c r="N268" s="3">
        <v>8.3000000000000007</v>
      </c>
      <c r="O268" s="4">
        <v>0</v>
      </c>
      <c r="P268" s="4">
        <v>0.38</v>
      </c>
      <c r="Q268" s="4">
        <v>0.38</v>
      </c>
      <c r="R268" s="4">
        <v>2.8</v>
      </c>
      <c r="S268" s="4">
        <v>5.4</v>
      </c>
      <c r="T268" s="2">
        <v>0</v>
      </c>
      <c r="U268" s="2">
        <v>1</v>
      </c>
      <c r="V268" s="2" t="s">
        <v>523</v>
      </c>
      <c r="W268" s="4"/>
      <c r="AB268" s="2"/>
    </row>
    <row r="269" spans="1:33" x14ac:dyDescent="0.35">
      <c r="A269" s="2" t="s">
        <v>525</v>
      </c>
      <c r="B269" s="2">
        <v>266</v>
      </c>
      <c r="C269" s="2">
        <v>141</v>
      </c>
      <c r="D269" s="3">
        <v>63.3</v>
      </c>
      <c r="F269" s="3">
        <v>10.7</v>
      </c>
      <c r="H269" s="3">
        <v>0.7</v>
      </c>
      <c r="I269" s="3">
        <v>24</v>
      </c>
      <c r="J269" s="3">
        <v>1.6</v>
      </c>
      <c r="K269" s="3">
        <v>1.3</v>
      </c>
      <c r="L269" s="2">
        <v>115</v>
      </c>
      <c r="M269" s="3">
        <v>128</v>
      </c>
      <c r="N269" s="3">
        <v>3.1</v>
      </c>
      <c r="O269" s="4">
        <v>0</v>
      </c>
      <c r="P269" s="4">
        <v>0.19</v>
      </c>
      <c r="Q269" s="4">
        <v>0.13</v>
      </c>
      <c r="R269" s="4">
        <v>0.65</v>
      </c>
      <c r="S269" s="4">
        <v>12.9</v>
      </c>
      <c r="U269" s="2">
        <v>1</v>
      </c>
      <c r="V269" s="2" t="s">
        <v>526</v>
      </c>
      <c r="W269" s="4"/>
      <c r="AB269" s="2"/>
      <c r="AC269" s="4"/>
      <c r="AD269" s="4"/>
      <c r="AE269" s="3"/>
      <c r="AF269" s="4"/>
      <c r="AG269" s="3"/>
    </row>
    <row r="270" spans="1:33" x14ac:dyDescent="0.35">
      <c r="A270" s="2" t="s">
        <v>527</v>
      </c>
      <c r="B270" s="2">
        <v>267</v>
      </c>
      <c r="C270" s="2">
        <v>346</v>
      </c>
      <c r="D270" s="3">
        <v>10.7</v>
      </c>
      <c r="F270" s="3">
        <v>20.3</v>
      </c>
      <c r="H270" s="3">
        <v>2.1</v>
      </c>
      <c r="I270" s="3">
        <v>63.3</v>
      </c>
      <c r="J270" s="3">
        <v>2.9</v>
      </c>
      <c r="K270" s="3">
        <v>3.6</v>
      </c>
      <c r="L270" s="2">
        <v>192</v>
      </c>
      <c r="M270" s="3">
        <v>303</v>
      </c>
      <c r="N270" s="3">
        <v>4.9000000000000004</v>
      </c>
      <c r="P270" s="4">
        <v>0.49</v>
      </c>
      <c r="Q270" s="4">
        <v>0.23</v>
      </c>
      <c r="R270" s="4">
        <v>1.2</v>
      </c>
      <c r="S270" s="4">
        <v>2.8</v>
      </c>
      <c r="U270" s="2">
        <v>1</v>
      </c>
      <c r="V270" s="2" t="s">
        <v>528</v>
      </c>
      <c r="W270" s="4"/>
      <c r="AB270" s="2"/>
    </row>
    <row r="271" spans="1:33" x14ac:dyDescent="0.35">
      <c r="A271" s="2" t="s">
        <v>529</v>
      </c>
      <c r="B271" s="2">
        <v>268</v>
      </c>
      <c r="C271" s="2">
        <v>151</v>
      </c>
      <c r="D271" s="3">
        <v>60.6</v>
      </c>
      <c r="F271" s="3">
        <v>11.3</v>
      </c>
      <c r="H271" s="3">
        <v>0.8</v>
      </c>
      <c r="I271" s="3">
        <v>25.9</v>
      </c>
      <c r="J271" s="3">
        <v>0.8</v>
      </c>
      <c r="K271" s="3">
        <v>1.4</v>
      </c>
      <c r="L271" s="2">
        <v>31</v>
      </c>
      <c r="M271" s="3">
        <v>137</v>
      </c>
      <c r="N271" s="3">
        <v>2</v>
      </c>
      <c r="O271" s="4">
        <v>10</v>
      </c>
      <c r="P271" s="4">
        <v>0.3</v>
      </c>
      <c r="Q271" s="4">
        <v>0.09</v>
      </c>
      <c r="R271" s="4">
        <v>1.4</v>
      </c>
      <c r="S271" s="4">
        <v>28.5</v>
      </c>
      <c r="U271" s="2">
        <v>1</v>
      </c>
      <c r="V271" s="2" t="s">
        <v>530</v>
      </c>
      <c r="W271" s="4"/>
      <c r="AB271" s="2"/>
    </row>
    <row r="272" spans="1:33" x14ac:dyDescent="0.35">
      <c r="A272" s="2" t="s">
        <v>531</v>
      </c>
      <c r="B272" s="2">
        <v>269</v>
      </c>
      <c r="C272" s="2">
        <v>343</v>
      </c>
      <c r="D272" s="3">
        <v>11.9</v>
      </c>
      <c r="F272" s="3">
        <v>24.3</v>
      </c>
      <c r="H272" s="3">
        <v>1.9</v>
      </c>
      <c r="I272" s="3">
        <v>59.6</v>
      </c>
      <c r="J272" s="3">
        <v>4.4000000000000004</v>
      </c>
      <c r="K272" s="3">
        <v>2.2999999999999998</v>
      </c>
      <c r="L272" s="2">
        <v>67</v>
      </c>
      <c r="M272" s="3">
        <v>393</v>
      </c>
      <c r="N272" s="3">
        <v>6.7</v>
      </c>
      <c r="O272" s="4">
        <v>1</v>
      </c>
      <c r="P272" s="4">
        <v>0.36</v>
      </c>
      <c r="Q272" s="4">
        <v>0.27</v>
      </c>
      <c r="R272" s="4">
        <v>2.84</v>
      </c>
      <c r="S272" s="4">
        <v>4.7</v>
      </c>
      <c r="T272" s="2">
        <v>0</v>
      </c>
      <c r="U272" s="2">
        <v>1</v>
      </c>
      <c r="V272" s="2" t="s">
        <v>532</v>
      </c>
      <c r="W272" s="4"/>
      <c r="AB272" s="2"/>
      <c r="AC272" s="4"/>
      <c r="AD272" s="4"/>
      <c r="AE272" s="3"/>
      <c r="AF272" s="4"/>
      <c r="AG272" s="3"/>
    </row>
    <row r="273" spans="1:33" x14ac:dyDescent="0.35">
      <c r="A273" s="2" t="s">
        <v>533</v>
      </c>
      <c r="B273" s="2">
        <v>270</v>
      </c>
      <c r="C273" s="2">
        <v>340</v>
      </c>
      <c r="D273" s="3">
        <v>11.5</v>
      </c>
      <c r="F273" s="3">
        <v>23.8</v>
      </c>
      <c r="H273" s="3">
        <v>1.5</v>
      </c>
      <c r="I273" s="3">
        <v>60.2</v>
      </c>
      <c r="J273" s="3">
        <v>6.4</v>
      </c>
      <c r="K273" s="3">
        <v>3.1</v>
      </c>
      <c r="L273" s="2">
        <v>197</v>
      </c>
      <c r="M273" s="3">
        <v>413</v>
      </c>
      <c r="N273" s="3">
        <v>13</v>
      </c>
      <c r="P273" s="4">
        <v>0.39</v>
      </c>
      <c r="Q273" s="4">
        <v>0.3</v>
      </c>
      <c r="R273" s="4">
        <v>4</v>
      </c>
      <c r="S273" s="4">
        <v>8.6</v>
      </c>
      <c r="T273" s="2">
        <v>0</v>
      </c>
      <c r="U273" s="2">
        <v>1</v>
      </c>
      <c r="V273" s="2" t="s">
        <v>534</v>
      </c>
      <c r="W273" s="4"/>
      <c r="AB273" s="2"/>
    </row>
    <row r="274" spans="1:33" x14ac:dyDescent="0.35">
      <c r="A274" s="2" t="s">
        <v>535</v>
      </c>
      <c r="B274" s="2">
        <v>271</v>
      </c>
      <c r="C274" s="2">
        <v>102</v>
      </c>
      <c r="D274" s="3">
        <v>72.8</v>
      </c>
      <c r="F274" s="3">
        <v>7.3</v>
      </c>
      <c r="H274" s="3">
        <v>0.5</v>
      </c>
      <c r="I274" s="3">
        <v>17.8</v>
      </c>
      <c r="J274" s="3">
        <v>0.5</v>
      </c>
      <c r="K274" s="3">
        <v>0.9</v>
      </c>
      <c r="L274" s="2">
        <v>64</v>
      </c>
      <c r="M274" s="3">
        <v>53</v>
      </c>
      <c r="N274" s="3">
        <v>0.9</v>
      </c>
      <c r="O274" s="4">
        <v>0</v>
      </c>
      <c r="P274" s="4">
        <v>0</v>
      </c>
      <c r="Q274" s="4">
        <v>0.01</v>
      </c>
      <c r="R274" s="4">
        <v>0.72</v>
      </c>
      <c r="S274" s="4">
        <v>0.9</v>
      </c>
      <c r="T274" s="2">
        <v>0</v>
      </c>
      <c r="U274" s="2">
        <v>1</v>
      </c>
      <c r="V274" s="2" t="s">
        <v>534</v>
      </c>
      <c r="W274" s="4"/>
      <c r="X274" s="3"/>
      <c r="AB274" s="2"/>
      <c r="AC274" s="4"/>
      <c r="AD274" s="4"/>
      <c r="AE274" s="3"/>
      <c r="AF274" s="4"/>
      <c r="AG274" s="3"/>
    </row>
    <row r="275" spans="1:33" x14ac:dyDescent="0.35">
      <c r="A275" s="2" t="s">
        <v>536</v>
      </c>
      <c r="B275" s="2">
        <v>272</v>
      </c>
      <c r="C275" s="2">
        <v>335</v>
      </c>
      <c r="D275" s="3">
        <v>13.6</v>
      </c>
      <c r="F275" s="3">
        <v>25.9</v>
      </c>
      <c r="H275" s="3">
        <v>2.4</v>
      </c>
      <c r="I275" s="3">
        <v>55.3</v>
      </c>
      <c r="J275" s="3">
        <v>1.8</v>
      </c>
      <c r="K275" s="3">
        <v>2.8</v>
      </c>
      <c r="L275" s="2">
        <v>48</v>
      </c>
      <c r="M275" s="3">
        <v>395</v>
      </c>
      <c r="N275" s="3">
        <v>8</v>
      </c>
      <c r="O275" s="4">
        <v>6</v>
      </c>
      <c r="P275" s="4">
        <v>0.34</v>
      </c>
      <c r="Q275" s="4">
        <v>0.31</v>
      </c>
      <c r="R275" s="4">
        <v>3.4</v>
      </c>
      <c r="S275" s="4">
        <v>2.4</v>
      </c>
      <c r="T275" s="2">
        <v>0</v>
      </c>
      <c r="U275" s="2">
        <v>1</v>
      </c>
      <c r="V275" s="2" t="s">
        <v>537</v>
      </c>
      <c r="W275" s="4"/>
      <c r="X275" s="3"/>
      <c r="AB275" s="2"/>
    </row>
    <row r="276" spans="1:33" x14ac:dyDescent="0.35">
      <c r="A276" s="2" t="s">
        <v>538</v>
      </c>
      <c r="B276" s="2">
        <v>273</v>
      </c>
      <c r="C276" s="2">
        <v>97</v>
      </c>
      <c r="D276" s="3">
        <v>74.599999999999994</v>
      </c>
      <c r="F276" s="3">
        <v>6.4</v>
      </c>
      <c r="H276" s="3">
        <v>0.1</v>
      </c>
      <c r="I276" s="3">
        <v>18.3</v>
      </c>
      <c r="J276" s="3">
        <v>1.1000000000000001</v>
      </c>
      <c r="K276" s="3">
        <v>0.6</v>
      </c>
      <c r="L276" s="2">
        <v>43</v>
      </c>
      <c r="M276" s="3">
        <v>80</v>
      </c>
      <c r="N276" s="3">
        <v>1.7</v>
      </c>
      <c r="P276" s="4">
        <v>0</v>
      </c>
      <c r="Q276" s="4">
        <v>7.0000000000000007E-2</v>
      </c>
      <c r="R276" s="4">
        <v>0.5</v>
      </c>
      <c r="S276" s="4">
        <v>0</v>
      </c>
      <c r="T276" s="2">
        <v>0</v>
      </c>
      <c r="U276" s="2">
        <v>1</v>
      </c>
      <c r="V276" s="2" t="s">
        <v>539</v>
      </c>
      <c r="W276" s="4"/>
      <c r="X276" s="3"/>
      <c r="AB276" s="2"/>
    </row>
    <row r="277" spans="1:33" x14ac:dyDescent="0.35">
      <c r="A277" s="2" t="s">
        <v>540</v>
      </c>
      <c r="B277" s="2">
        <v>274</v>
      </c>
      <c r="C277" s="2">
        <v>339</v>
      </c>
      <c r="D277" s="3">
        <v>13</v>
      </c>
      <c r="F277" s="3">
        <v>22.6</v>
      </c>
      <c r="H277" s="3">
        <v>1</v>
      </c>
      <c r="I277" s="3">
        <v>61</v>
      </c>
      <c r="J277" s="3">
        <v>3.2</v>
      </c>
      <c r="K277" s="3">
        <v>2.4</v>
      </c>
      <c r="L277" s="2">
        <v>73</v>
      </c>
      <c r="M277" s="3">
        <v>375</v>
      </c>
      <c r="N277" s="3">
        <v>7.6</v>
      </c>
      <c r="O277" s="4">
        <v>4</v>
      </c>
      <c r="P277" s="4">
        <v>0.21</v>
      </c>
      <c r="Q277" s="4">
        <v>0.28999999999999998</v>
      </c>
      <c r="R277" s="4">
        <v>2.9</v>
      </c>
      <c r="S277" s="4">
        <v>5.5</v>
      </c>
      <c r="T277" s="2">
        <v>0</v>
      </c>
      <c r="U277" s="2">
        <v>1</v>
      </c>
      <c r="V277" s="2" t="s">
        <v>539</v>
      </c>
      <c r="W277" s="4"/>
      <c r="X277" s="3"/>
      <c r="AB277" s="2"/>
    </row>
    <row r="278" spans="1:33" x14ac:dyDescent="0.35">
      <c r="A278" s="2" t="s">
        <v>541</v>
      </c>
      <c r="B278" s="2">
        <v>275</v>
      </c>
      <c r="C278" s="2">
        <v>338</v>
      </c>
      <c r="D278" s="3">
        <v>12.4</v>
      </c>
      <c r="F278" s="3">
        <v>23.2</v>
      </c>
      <c r="H278" s="3">
        <v>1.1000000000000001</v>
      </c>
      <c r="I278" s="3">
        <v>61</v>
      </c>
      <c r="J278" s="3">
        <v>4</v>
      </c>
      <c r="K278" s="3">
        <v>2.2999999999999998</v>
      </c>
      <c r="L278" s="2">
        <v>71</v>
      </c>
      <c r="M278" s="3">
        <v>263</v>
      </c>
      <c r="N278" s="3">
        <v>4.8</v>
      </c>
      <c r="O278" s="4">
        <v>4</v>
      </c>
      <c r="P278" s="4">
        <v>0.34</v>
      </c>
      <c r="Q278" s="4">
        <v>0.25</v>
      </c>
      <c r="R278" s="4">
        <v>2.17</v>
      </c>
      <c r="T278" s="2">
        <v>0</v>
      </c>
      <c r="U278" s="2">
        <v>1</v>
      </c>
      <c r="V278" s="2" t="s">
        <v>539</v>
      </c>
      <c r="W278" s="4"/>
      <c r="X278" s="3"/>
      <c r="AB278" s="2"/>
    </row>
    <row r="279" spans="1:33" x14ac:dyDescent="0.35">
      <c r="A279" s="2" t="s">
        <v>542</v>
      </c>
      <c r="B279" s="2">
        <v>276</v>
      </c>
      <c r="C279" s="2">
        <v>103</v>
      </c>
      <c r="D279" s="3">
        <v>72.5</v>
      </c>
      <c r="F279" s="3">
        <v>5.9</v>
      </c>
      <c r="H279" s="3">
        <v>0.4</v>
      </c>
      <c r="I279" s="3">
        <v>19.5</v>
      </c>
      <c r="J279" s="3">
        <v>4.0999999999999996</v>
      </c>
      <c r="K279" s="3">
        <v>1.5</v>
      </c>
      <c r="L279" s="2">
        <v>28</v>
      </c>
      <c r="M279" s="3">
        <v>34</v>
      </c>
      <c r="N279" s="3">
        <v>1.1000000000000001</v>
      </c>
      <c r="O279" s="4">
        <v>0</v>
      </c>
      <c r="P279" s="4">
        <v>0</v>
      </c>
      <c r="Q279" s="4">
        <v>0.02</v>
      </c>
      <c r="R279" s="4">
        <v>0.59</v>
      </c>
      <c r="S279" s="4">
        <v>0.1</v>
      </c>
      <c r="T279" s="2">
        <v>0</v>
      </c>
      <c r="U279" s="2">
        <v>1</v>
      </c>
      <c r="V279" s="2" t="s">
        <v>543</v>
      </c>
      <c r="W279" s="4"/>
      <c r="X279" s="3"/>
      <c r="AB279" s="2"/>
    </row>
    <row r="280" spans="1:33" x14ac:dyDescent="0.35">
      <c r="A280" s="2" t="s">
        <v>544</v>
      </c>
      <c r="B280" s="2">
        <v>277</v>
      </c>
      <c r="C280" s="2">
        <v>331</v>
      </c>
      <c r="D280" s="3">
        <v>11.6</v>
      </c>
      <c r="F280" s="3">
        <v>20.399999999999999</v>
      </c>
      <c r="H280" s="3">
        <v>1.2</v>
      </c>
      <c r="I280" s="3">
        <v>61.4</v>
      </c>
      <c r="J280" s="3">
        <v>3.8</v>
      </c>
      <c r="K280" s="3">
        <v>5.4</v>
      </c>
      <c r="L280" s="2">
        <v>70</v>
      </c>
      <c r="M280" s="3">
        <v>318</v>
      </c>
      <c r="N280" s="3">
        <v>6.7</v>
      </c>
      <c r="O280" s="4">
        <v>3</v>
      </c>
      <c r="P280" s="4">
        <v>0.28000000000000003</v>
      </c>
      <c r="Q280" s="4">
        <v>0.28000000000000003</v>
      </c>
      <c r="R280" s="4">
        <v>3.2</v>
      </c>
      <c r="S280" s="4">
        <v>7.5</v>
      </c>
      <c r="T280" s="2">
        <v>0</v>
      </c>
      <c r="U280" s="2">
        <v>1</v>
      </c>
      <c r="V280" s="2" t="s">
        <v>543</v>
      </c>
      <c r="W280" s="4"/>
      <c r="X280" s="3"/>
      <c r="AB280" s="2"/>
    </row>
    <row r="281" spans="1:33" x14ac:dyDescent="0.35">
      <c r="A281" s="2" t="s">
        <v>545</v>
      </c>
      <c r="B281" s="2">
        <v>278</v>
      </c>
      <c r="C281" s="2">
        <v>336</v>
      </c>
      <c r="D281" s="3">
        <v>12.1</v>
      </c>
      <c r="F281" s="3">
        <v>20</v>
      </c>
      <c r="H281" s="3">
        <v>1.3</v>
      </c>
      <c r="I281" s="3">
        <v>62.8</v>
      </c>
      <c r="J281" s="3">
        <v>4.7</v>
      </c>
      <c r="K281" s="3">
        <v>3.8</v>
      </c>
      <c r="L281" s="2">
        <v>51</v>
      </c>
      <c r="M281" s="3">
        <v>358</v>
      </c>
      <c r="N281" s="3">
        <v>3.8</v>
      </c>
      <c r="P281" s="4">
        <v>0.5</v>
      </c>
      <c r="Q281" s="4">
        <v>0.56999999999999995</v>
      </c>
      <c r="R281" s="4">
        <v>2.52</v>
      </c>
      <c r="T281" s="2">
        <v>0</v>
      </c>
      <c r="U281" s="2">
        <v>1</v>
      </c>
      <c r="V281" s="2" t="s">
        <v>546</v>
      </c>
      <c r="W281" s="4"/>
      <c r="X281" s="3"/>
      <c r="AB281" s="2"/>
      <c r="AC281" s="4"/>
      <c r="AD281" s="4"/>
      <c r="AE281" s="3"/>
      <c r="AF281" s="4"/>
      <c r="AG281" s="3"/>
    </row>
    <row r="282" spans="1:33" x14ac:dyDescent="0.35">
      <c r="A282" s="2" t="s">
        <v>547</v>
      </c>
      <c r="B282" s="2">
        <v>279</v>
      </c>
      <c r="C282" s="2">
        <v>337</v>
      </c>
      <c r="D282" s="3">
        <v>12.2</v>
      </c>
      <c r="F282" s="3">
        <v>21.6</v>
      </c>
      <c r="H282" s="3">
        <v>1.4</v>
      </c>
      <c r="I282" s="3">
        <v>61.6</v>
      </c>
      <c r="J282" s="3">
        <v>1</v>
      </c>
      <c r="K282" s="3">
        <v>3.2</v>
      </c>
      <c r="L282" s="2">
        <v>38</v>
      </c>
      <c r="M282" s="3">
        <v>205</v>
      </c>
      <c r="N282" s="3">
        <v>5.2</v>
      </c>
      <c r="P282" s="4">
        <v>0.55000000000000004</v>
      </c>
      <c r="Q282" s="4">
        <v>0.21</v>
      </c>
      <c r="R282" s="4">
        <v>2.25</v>
      </c>
      <c r="S282" s="4">
        <v>0</v>
      </c>
      <c r="T282" s="2">
        <v>0</v>
      </c>
      <c r="U282" s="2">
        <v>1</v>
      </c>
      <c r="V282" s="2" t="s">
        <v>543</v>
      </c>
      <c r="W282" s="4"/>
      <c r="X282" s="3"/>
      <c r="AB282" s="2"/>
    </row>
    <row r="283" spans="1:33" x14ac:dyDescent="0.35">
      <c r="A283" s="2" t="s">
        <v>548</v>
      </c>
      <c r="B283" s="2">
        <v>280</v>
      </c>
      <c r="C283" s="2">
        <v>51</v>
      </c>
      <c r="D283" s="3">
        <v>86</v>
      </c>
      <c r="F283" s="3">
        <v>3.7</v>
      </c>
      <c r="H283" s="3">
        <v>0.1</v>
      </c>
      <c r="I283" s="3">
        <v>9.1</v>
      </c>
      <c r="J283" s="3">
        <v>2.2999999999999998</v>
      </c>
      <c r="K283" s="3">
        <v>1.1000000000000001</v>
      </c>
      <c r="L283" s="2">
        <v>46</v>
      </c>
      <c r="M283" s="3">
        <v>78</v>
      </c>
      <c r="N283" s="3">
        <v>1.4</v>
      </c>
      <c r="O283" s="4">
        <v>0</v>
      </c>
      <c r="P283" s="4">
        <v>0.21</v>
      </c>
      <c r="Q283" s="4">
        <v>0.14000000000000001</v>
      </c>
      <c r="S283" s="4">
        <v>1</v>
      </c>
      <c r="U283" s="2">
        <v>1</v>
      </c>
      <c r="V283" s="2" t="s">
        <v>549</v>
      </c>
      <c r="W283" s="4"/>
      <c r="X283" s="3"/>
      <c r="AB283" s="2"/>
      <c r="AC283" s="4"/>
      <c r="AD283" s="4"/>
      <c r="AE283" s="3"/>
      <c r="AF283" s="4"/>
      <c r="AG283" s="3"/>
    </row>
    <row r="284" spans="1:33" x14ac:dyDescent="0.35">
      <c r="A284" s="2" t="s">
        <v>550</v>
      </c>
      <c r="B284" s="2">
        <v>281</v>
      </c>
      <c r="C284" s="2">
        <v>401</v>
      </c>
      <c r="D284" s="3">
        <v>11.7</v>
      </c>
      <c r="F284" s="3">
        <v>28.2</v>
      </c>
      <c r="H284" s="3">
        <v>18.899999999999999</v>
      </c>
      <c r="I284" s="3">
        <v>35.700000000000003</v>
      </c>
      <c r="J284" s="3">
        <v>4.5999999999999996</v>
      </c>
      <c r="K284" s="3">
        <v>5.5</v>
      </c>
      <c r="L284" s="2">
        <v>314</v>
      </c>
      <c r="M284" s="3">
        <v>759</v>
      </c>
      <c r="N284" s="3">
        <v>8.3000000000000007</v>
      </c>
      <c r="O284" s="4">
        <v>5</v>
      </c>
      <c r="P284" s="4">
        <v>0.73</v>
      </c>
      <c r="Q284" s="4">
        <v>0.41</v>
      </c>
      <c r="R284" s="4">
        <v>2.6</v>
      </c>
      <c r="T284" s="2">
        <v>0</v>
      </c>
      <c r="U284" s="2">
        <v>1</v>
      </c>
      <c r="V284" s="2" t="s">
        <v>551</v>
      </c>
      <c r="W284" s="4"/>
      <c r="X284" s="3"/>
      <c r="AB284" s="2"/>
    </row>
    <row r="285" spans="1:33" x14ac:dyDescent="0.35">
      <c r="A285" s="2" t="s">
        <v>552</v>
      </c>
      <c r="B285" s="2">
        <v>282</v>
      </c>
      <c r="C285" s="2">
        <v>151</v>
      </c>
      <c r="D285" s="3">
        <v>69.7</v>
      </c>
      <c r="F285" s="3">
        <v>11.6</v>
      </c>
      <c r="H285" s="3">
        <v>8.6</v>
      </c>
      <c r="I285" s="3">
        <v>9.6</v>
      </c>
      <c r="J285" s="3">
        <v>5.3</v>
      </c>
      <c r="K285" s="3">
        <v>0.6</v>
      </c>
      <c r="L285" s="2">
        <v>30</v>
      </c>
      <c r="M285" s="3">
        <v>123</v>
      </c>
      <c r="N285" s="3">
        <v>1.4</v>
      </c>
      <c r="O285" s="4">
        <v>0</v>
      </c>
      <c r="P285" s="4">
        <v>0.01</v>
      </c>
      <c r="Q285" s="4">
        <v>0.34</v>
      </c>
      <c r="R285" s="4">
        <v>0.95</v>
      </c>
      <c r="S285" s="4">
        <v>0</v>
      </c>
      <c r="T285" s="2">
        <v>0</v>
      </c>
      <c r="U285" s="2">
        <v>1</v>
      </c>
      <c r="V285" s="2" t="s">
        <v>553</v>
      </c>
      <c r="W285" s="4"/>
      <c r="X285" s="3"/>
      <c r="AB285" s="2"/>
      <c r="AC285" s="4"/>
      <c r="AD285" s="4"/>
      <c r="AE285" s="3"/>
      <c r="AF285" s="4"/>
      <c r="AG285" s="3"/>
    </row>
    <row r="286" spans="1:33" x14ac:dyDescent="0.35">
      <c r="A286" s="2" t="s">
        <v>554</v>
      </c>
      <c r="B286" s="2">
        <v>283</v>
      </c>
      <c r="C286" s="2">
        <v>277</v>
      </c>
      <c r="D286" s="3">
        <v>46.3</v>
      </c>
      <c r="F286" s="3">
        <v>17.3</v>
      </c>
      <c r="H286" s="3">
        <v>17.5</v>
      </c>
      <c r="I286" s="3">
        <v>17.3</v>
      </c>
      <c r="J286" s="3">
        <v>3.8</v>
      </c>
      <c r="K286" s="3">
        <v>1.6</v>
      </c>
      <c r="L286" s="2">
        <v>54</v>
      </c>
      <c r="M286" s="3">
        <v>262</v>
      </c>
      <c r="N286" s="3">
        <v>2.2999999999999998</v>
      </c>
      <c r="O286" s="4">
        <v>0</v>
      </c>
      <c r="P286" s="4">
        <v>0.6</v>
      </c>
      <c r="Q286" s="4">
        <v>0.44</v>
      </c>
      <c r="R286" s="4">
        <v>2.1</v>
      </c>
      <c r="S286" s="4">
        <v>4.5999999999999996</v>
      </c>
      <c r="T286" s="2">
        <v>0</v>
      </c>
      <c r="U286" s="2">
        <v>1</v>
      </c>
      <c r="V286" s="2" t="s">
        <v>553</v>
      </c>
      <c r="W286" s="4"/>
      <c r="X286" s="3"/>
      <c r="AB286" s="2"/>
    </row>
    <row r="287" spans="1:33" x14ac:dyDescent="0.35">
      <c r="A287" s="2" t="s">
        <v>555</v>
      </c>
      <c r="B287" s="2">
        <v>284</v>
      </c>
      <c r="C287" s="2">
        <v>458</v>
      </c>
      <c r="D287" s="3">
        <v>7</v>
      </c>
      <c r="F287" s="3">
        <v>49.6</v>
      </c>
      <c r="H287" s="3">
        <v>27.9</v>
      </c>
      <c r="I287" s="3">
        <v>12.9</v>
      </c>
      <c r="J287" s="3">
        <v>7.9</v>
      </c>
      <c r="K287" s="3">
        <v>2.6</v>
      </c>
      <c r="L287" s="2">
        <v>93</v>
      </c>
      <c r="M287" s="3">
        <v>440</v>
      </c>
      <c r="N287" s="3">
        <v>1.4</v>
      </c>
      <c r="T287" s="2">
        <v>0</v>
      </c>
      <c r="U287" s="2">
        <v>1</v>
      </c>
      <c r="V287" s="2" t="s">
        <v>556</v>
      </c>
      <c r="W287" s="4"/>
      <c r="X287" s="3"/>
      <c r="AB287" s="2"/>
    </row>
    <row r="288" spans="1:33" x14ac:dyDescent="0.35">
      <c r="A288" s="2" t="s">
        <v>557</v>
      </c>
      <c r="B288" s="2">
        <v>285</v>
      </c>
      <c r="C288" s="2">
        <v>889</v>
      </c>
      <c r="D288" s="3">
        <v>0</v>
      </c>
      <c r="F288" s="3">
        <v>0</v>
      </c>
      <c r="H288" s="3">
        <v>100</v>
      </c>
      <c r="I288" s="3">
        <v>0</v>
      </c>
      <c r="J288" s="3">
        <v>0</v>
      </c>
      <c r="K288" s="3">
        <v>0</v>
      </c>
      <c r="L288" s="2">
        <v>0</v>
      </c>
      <c r="M288" s="3">
        <v>0</v>
      </c>
      <c r="N288" s="3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2">
        <v>0</v>
      </c>
      <c r="U288" s="2">
        <v>1</v>
      </c>
      <c r="V288" s="2" t="s">
        <v>558</v>
      </c>
      <c r="W288" s="4"/>
      <c r="X288" s="3"/>
      <c r="AB288" s="2"/>
    </row>
    <row r="289" spans="1:28" x14ac:dyDescent="0.35">
      <c r="A289" s="2" t="s">
        <v>559</v>
      </c>
      <c r="B289" s="2">
        <v>286</v>
      </c>
      <c r="C289" s="2">
        <v>902</v>
      </c>
      <c r="D289" s="3">
        <v>0</v>
      </c>
      <c r="F289" s="3">
        <v>0</v>
      </c>
      <c r="H289" s="3">
        <v>100</v>
      </c>
      <c r="I289" s="3">
        <v>0</v>
      </c>
      <c r="J289" s="3">
        <v>0</v>
      </c>
      <c r="K289" s="3">
        <v>0</v>
      </c>
      <c r="L289" s="2">
        <v>0</v>
      </c>
      <c r="M289" s="3">
        <v>0</v>
      </c>
      <c r="N289" s="3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2">
        <v>0</v>
      </c>
      <c r="U289" s="2">
        <v>1</v>
      </c>
      <c r="V289" s="2" t="s">
        <v>560</v>
      </c>
      <c r="W289" s="4"/>
      <c r="X289" s="3"/>
      <c r="AB289" s="2"/>
    </row>
    <row r="290" spans="1:28" x14ac:dyDescent="0.35">
      <c r="A290" s="2" t="s">
        <v>561</v>
      </c>
      <c r="B290" s="2">
        <v>287</v>
      </c>
      <c r="C290" s="2">
        <v>884</v>
      </c>
      <c r="D290" s="3">
        <v>0</v>
      </c>
      <c r="F290" s="3">
        <v>0</v>
      </c>
      <c r="H290" s="3">
        <v>100</v>
      </c>
      <c r="I290" s="3">
        <v>0</v>
      </c>
      <c r="J290" s="3">
        <v>0</v>
      </c>
      <c r="K290" s="3">
        <v>0</v>
      </c>
      <c r="L290" s="2">
        <v>0</v>
      </c>
      <c r="M290" s="3">
        <v>0</v>
      </c>
      <c r="N290" s="3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2">
        <v>0</v>
      </c>
      <c r="U290" s="2">
        <v>1</v>
      </c>
      <c r="V290" s="2" t="s">
        <v>562</v>
      </c>
      <c r="W290" s="4"/>
      <c r="X290" s="3"/>
      <c r="AB290" s="2"/>
    </row>
    <row r="291" spans="1:28" x14ac:dyDescent="0.35">
      <c r="A291" s="2" t="s">
        <v>563</v>
      </c>
      <c r="B291" s="2">
        <v>288</v>
      </c>
      <c r="C291" s="2">
        <v>884</v>
      </c>
      <c r="D291" s="3">
        <v>0</v>
      </c>
      <c r="F291" s="3">
        <v>0</v>
      </c>
      <c r="H291" s="3">
        <v>100</v>
      </c>
      <c r="I291" s="3">
        <v>0</v>
      </c>
      <c r="J291" s="3">
        <v>0</v>
      </c>
      <c r="K291" s="3">
        <v>0</v>
      </c>
      <c r="L291" s="2">
        <v>0</v>
      </c>
      <c r="M291" s="3">
        <v>0</v>
      </c>
      <c r="N291" s="3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2">
        <v>0</v>
      </c>
      <c r="U291" s="2">
        <v>1</v>
      </c>
      <c r="V291" s="2" t="s">
        <v>562</v>
      </c>
      <c r="W291" s="4"/>
      <c r="X291" s="3"/>
      <c r="AB291" s="2"/>
    </row>
    <row r="292" spans="1:28" x14ac:dyDescent="0.35">
      <c r="A292" s="2" t="s">
        <v>564</v>
      </c>
      <c r="B292" s="2">
        <v>289</v>
      </c>
      <c r="C292" s="2">
        <v>884</v>
      </c>
      <c r="D292" s="3">
        <v>0</v>
      </c>
      <c r="F292" s="3">
        <v>0</v>
      </c>
      <c r="H292" s="3">
        <v>100</v>
      </c>
      <c r="I292" s="3">
        <v>0</v>
      </c>
      <c r="J292" s="3">
        <v>0</v>
      </c>
      <c r="K292" s="3">
        <v>0</v>
      </c>
      <c r="L292" s="2">
        <v>0</v>
      </c>
      <c r="M292" s="3">
        <v>0</v>
      </c>
      <c r="N292" s="3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2">
        <v>0</v>
      </c>
      <c r="U292" s="2">
        <v>1</v>
      </c>
      <c r="V292" s="2" t="s">
        <v>562</v>
      </c>
      <c r="W292" s="4"/>
      <c r="X292" s="3"/>
      <c r="AB292" s="2"/>
    </row>
    <row r="293" spans="1:28" x14ac:dyDescent="0.35">
      <c r="A293" s="2" t="s">
        <v>565</v>
      </c>
      <c r="B293" s="2">
        <v>290</v>
      </c>
      <c r="C293" s="2">
        <v>884</v>
      </c>
      <c r="D293" s="3">
        <v>0</v>
      </c>
      <c r="F293" s="3">
        <v>0</v>
      </c>
      <c r="H293" s="3">
        <v>100</v>
      </c>
      <c r="I293" s="3">
        <v>0</v>
      </c>
      <c r="J293" s="3">
        <v>0</v>
      </c>
      <c r="K293" s="3">
        <v>0</v>
      </c>
      <c r="L293" s="2">
        <v>0</v>
      </c>
      <c r="M293" s="3">
        <v>0</v>
      </c>
      <c r="N293" s="3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2">
        <v>0</v>
      </c>
      <c r="U293" s="2">
        <v>1</v>
      </c>
      <c r="V293" s="2" t="s">
        <v>562</v>
      </c>
      <c r="W293" s="4"/>
      <c r="X293" s="3"/>
      <c r="AB293" s="2"/>
    </row>
    <row r="294" spans="1:28" x14ac:dyDescent="0.35">
      <c r="A294" s="2" t="s">
        <v>566</v>
      </c>
      <c r="B294" s="2">
        <v>291</v>
      </c>
      <c r="C294" s="2">
        <v>884</v>
      </c>
      <c r="D294" s="3">
        <v>0</v>
      </c>
      <c r="F294" s="3">
        <v>0</v>
      </c>
      <c r="H294" s="3">
        <v>100</v>
      </c>
      <c r="I294" s="3">
        <v>0</v>
      </c>
      <c r="J294" s="3">
        <v>0</v>
      </c>
      <c r="K294" s="3">
        <v>0</v>
      </c>
      <c r="L294" s="2">
        <v>0</v>
      </c>
      <c r="M294" s="3">
        <v>0</v>
      </c>
      <c r="N294" s="3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2">
        <v>0</v>
      </c>
      <c r="U294" s="2">
        <v>1</v>
      </c>
      <c r="V294" s="2" t="s">
        <v>562</v>
      </c>
      <c r="W294" s="4"/>
      <c r="X294" s="3"/>
      <c r="AB294" s="2"/>
    </row>
    <row r="295" spans="1:28" x14ac:dyDescent="0.35">
      <c r="A295" s="2" t="s">
        <v>567</v>
      </c>
      <c r="B295" s="2">
        <v>292</v>
      </c>
      <c r="C295" s="2">
        <v>884</v>
      </c>
      <c r="D295" s="3">
        <v>0</v>
      </c>
      <c r="F295" s="3">
        <v>0</v>
      </c>
      <c r="H295" s="3">
        <v>100</v>
      </c>
      <c r="I295" s="3">
        <v>0</v>
      </c>
      <c r="J295" s="3">
        <v>0</v>
      </c>
      <c r="K295" s="3">
        <v>0</v>
      </c>
      <c r="L295" s="2">
        <v>0</v>
      </c>
      <c r="M295" s="3">
        <v>0</v>
      </c>
      <c r="N295" s="3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2">
        <v>0</v>
      </c>
      <c r="U295" s="2">
        <v>1</v>
      </c>
      <c r="V295" s="2" t="s">
        <v>562</v>
      </c>
      <c r="W295" s="4"/>
      <c r="X295" s="3"/>
      <c r="AB295" s="2"/>
    </row>
    <row r="296" spans="1:28" x14ac:dyDescent="0.35">
      <c r="A296" s="2" t="s">
        <v>568</v>
      </c>
      <c r="B296" s="2">
        <v>293</v>
      </c>
      <c r="C296" s="2">
        <v>884</v>
      </c>
      <c r="D296" s="3">
        <v>0</v>
      </c>
      <c r="F296" s="3">
        <v>0</v>
      </c>
      <c r="H296" s="3">
        <v>100</v>
      </c>
      <c r="I296" s="3">
        <v>0</v>
      </c>
      <c r="J296" s="3">
        <v>0</v>
      </c>
      <c r="K296" s="3">
        <v>0</v>
      </c>
      <c r="L296" s="2">
        <v>0</v>
      </c>
      <c r="M296" s="3">
        <v>0</v>
      </c>
      <c r="N296" s="3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2">
        <v>0</v>
      </c>
      <c r="U296" s="2">
        <v>1</v>
      </c>
      <c r="V296" s="2" t="s">
        <v>562</v>
      </c>
      <c r="W296" s="4"/>
      <c r="X296" s="3"/>
      <c r="AB296" s="2"/>
    </row>
    <row r="297" spans="1:28" x14ac:dyDescent="0.35">
      <c r="A297" s="2" t="s">
        <v>569</v>
      </c>
      <c r="B297" s="2">
        <v>294</v>
      </c>
      <c r="C297" s="2">
        <v>534</v>
      </c>
      <c r="D297" s="3">
        <v>5</v>
      </c>
      <c r="F297" s="3">
        <v>18</v>
      </c>
      <c r="H297" s="3">
        <v>43.3</v>
      </c>
      <c r="I297" s="3">
        <v>27</v>
      </c>
      <c r="J297" s="3">
        <v>3.8</v>
      </c>
      <c r="K297" s="3">
        <v>2.9</v>
      </c>
      <c r="L297" s="2">
        <v>459</v>
      </c>
      <c r="O297" s="4">
        <v>0</v>
      </c>
      <c r="P297" s="4">
        <v>0.24</v>
      </c>
      <c r="Q297" s="4">
        <v>0.04</v>
      </c>
      <c r="U297" s="2">
        <v>1</v>
      </c>
      <c r="V297" s="2" t="s">
        <v>570</v>
      </c>
      <c r="W297" s="4"/>
      <c r="X297" s="3"/>
      <c r="AB297" s="2"/>
    </row>
    <row r="298" spans="1:28" x14ac:dyDescent="0.35">
      <c r="A298" s="2" t="s">
        <v>571</v>
      </c>
      <c r="B298" s="2">
        <v>295</v>
      </c>
      <c r="C298" s="2">
        <v>555</v>
      </c>
      <c r="D298" s="3">
        <v>7.5</v>
      </c>
      <c r="F298" s="3">
        <v>12.4</v>
      </c>
      <c r="H298" s="3">
        <v>49.3</v>
      </c>
      <c r="I298" s="3">
        <v>24.4</v>
      </c>
      <c r="J298" s="3">
        <v>2.8</v>
      </c>
      <c r="K298" s="3">
        <v>3.6</v>
      </c>
      <c r="O298" s="4">
        <v>22</v>
      </c>
      <c r="U298" s="2">
        <v>1</v>
      </c>
      <c r="V298" s="2" t="s">
        <v>572</v>
      </c>
      <c r="W298" s="4"/>
      <c r="X298" s="3"/>
      <c r="AB298" s="2"/>
    </row>
    <row r="299" spans="1:28" x14ac:dyDescent="0.35">
      <c r="A299" s="2" t="s">
        <v>573</v>
      </c>
      <c r="B299" s="2">
        <v>296</v>
      </c>
      <c r="C299" s="2">
        <v>456</v>
      </c>
      <c r="D299" s="3">
        <v>3.6</v>
      </c>
      <c r="F299" s="3">
        <v>12</v>
      </c>
      <c r="H299" s="3">
        <v>46.3</v>
      </c>
      <c r="I299" s="3">
        <v>34.700000000000003</v>
      </c>
      <c r="J299" s="3">
        <v>8.6</v>
      </c>
      <c r="K299" s="3">
        <v>3.4</v>
      </c>
      <c r="L299" s="2">
        <v>106</v>
      </c>
      <c r="M299" s="3">
        <v>537</v>
      </c>
      <c r="N299" s="3">
        <v>3.6</v>
      </c>
      <c r="O299" s="4">
        <v>2</v>
      </c>
      <c r="P299" s="4">
        <v>0.17</v>
      </c>
      <c r="Q299" s="4">
        <v>0.14000000000000001</v>
      </c>
      <c r="R299" s="4">
        <v>1.7</v>
      </c>
      <c r="S299" s="4">
        <v>3</v>
      </c>
      <c r="T299" s="2">
        <v>0</v>
      </c>
      <c r="U299" s="2">
        <v>1</v>
      </c>
      <c r="V299" s="2" t="s">
        <v>574</v>
      </c>
      <c r="W299" s="4"/>
      <c r="X299" s="3"/>
      <c r="AB299" s="2"/>
    </row>
    <row r="300" spans="1:28" x14ac:dyDescent="0.35">
      <c r="A300" s="2" t="s">
        <v>575</v>
      </c>
      <c r="B300" s="2">
        <v>297</v>
      </c>
      <c r="C300" s="2">
        <v>661</v>
      </c>
      <c r="D300" s="3">
        <v>1.2</v>
      </c>
      <c r="F300" s="3">
        <v>14.3</v>
      </c>
      <c r="H300" s="3">
        <v>65.900000000000006</v>
      </c>
      <c r="I300" s="3">
        <v>14.6</v>
      </c>
      <c r="J300" s="3">
        <v>2.6</v>
      </c>
      <c r="K300" s="3">
        <v>4</v>
      </c>
      <c r="L300" s="2">
        <v>170</v>
      </c>
      <c r="M300" s="3">
        <v>850</v>
      </c>
      <c r="N300" s="3">
        <v>2.1</v>
      </c>
      <c r="P300" s="4">
        <v>0.75</v>
      </c>
      <c r="Q300" s="4">
        <v>0.17</v>
      </c>
      <c r="R300" s="4">
        <v>3.6</v>
      </c>
      <c r="S300" s="4">
        <v>2.7</v>
      </c>
      <c r="T300" s="2">
        <v>52</v>
      </c>
      <c r="U300" s="2">
        <v>1</v>
      </c>
      <c r="V300" s="2" t="s">
        <v>576</v>
      </c>
      <c r="W300" s="4"/>
      <c r="X300" s="3"/>
      <c r="AB300" s="2"/>
    </row>
    <row r="301" spans="1:28" x14ac:dyDescent="0.35">
      <c r="A301" s="2" t="s">
        <v>577</v>
      </c>
      <c r="B301" s="2">
        <v>298</v>
      </c>
      <c r="C301" s="2">
        <v>559</v>
      </c>
      <c r="D301" s="3">
        <v>7.3</v>
      </c>
      <c r="F301" s="3">
        <v>24.1</v>
      </c>
      <c r="H301" s="3">
        <v>48.2</v>
      </c>
      <c r="I301" s="3">
        <v>17.7</v>
      </c>
      <c r="J301" s="3">
        <v>5.2</v>
      </c>
      <c r="K301" s="3">
        <v>2.7</v>
      </c>
      <c r="L301" s="2">
        <v>66</v>
      </c>
      <c r="M301" s="3">
        <v>231</v>
      </c>
      <c r="N301" s="3">
        <v>1.5</v>
      </c>
      <c r="O301" s="4">
        <v>3</v>
      </c>
      <c r="P301" s="4">
        <v>0.48</v>
      </c>
      <c r="Q301" s="4">
        <v>0.53</v>
      </c>
      <c r="R301" s="4">
        <v>17</v>
      </c>
      <c r="S301" s="4">
        <v>1.3</v>
      </c>
      <c r="U301" s="2">
        <v>1</v>
      </c>
      <c r="V301" s="2" t="s">
        <v>578</v>
      </c>
      <c r="W301" s="4"/>
      <c r="X301" s="3"/>
      <c r="AB301" s="2"/>
    </row>
    <row r="302" spans="1:28" x14ac:dyDescent="0.35">
      <c r="A302" s="2" t="s">
        <v>579</v>
      </c>
      <c r="B302" s="2">
        <v>299</v>
      </c>
      <c r="C302" s="2">
        <v>374</v>
      </c>
      <c r="D302" s="3">
        <v>32.299999999999997</v>
      </c>
      <c r="F302" s="3">
        <v>15.9</v>
      </c>
      <c r="H302" s="3">
        <v>27.5</v>
      </c>
      <c r="I302" s="3">
        <v>21.9</v>
      </c>
      <c r="J302" s="3">
        <v>1.6</v>
      </c>
      <c r="K302" s="3">
        <v>2.4</v>
      </c>
      <c r="L302" s="2">
        <v>47</v>
      </c>
      <c r="M302" s="3">
        <v>219</v>
      </c>
      <c r="N302" s="3">
        <v>3.6</v>
      </c>
      <c r="P302" s="4">
        <v>0.18</v>
      </c>
      <c r="Q302" s="4">
        <v>0.1</v>
      </c>
      <c r="R302" s="4">
        <v>8.8800000000000008</v>
      </c>
      <c r="T302" s="2">
        <v>0</v>
      </c>
      <c r="U302" s="2">
        <v>1</v>
      </c>
      <c r="V302" s="2" t="s">
        <v>580</v>
      </c>
      <c r="W302" s="4"/>
      <c r="X302" s="3"/>
      <c r="AB302" s="2"/>
    </row>
    <row r="303" spans="1:28" x14ac:dyDescent="0.35">
      <c r="A303" s="2" t="s">
        <v>581</v>
      </c>
      <c r="B303" s="2">
        <v>300</v>
      </c>
      <c r="C303" s="2">
        <v>590</v>
      </c>
      <c r="D303" s="3">
        <v>2</v>
      </c>
      <c r="F303" s="3">
        <v>27.1</v>
      </c>
      <c r="H303" s="3">
        <v>51</v>
      </c>
      <c r="I303" s="3">
        <v>16.899999999999999</v>
      </c>
      <c r="J303" s="3">
        <v>2.5</v>
      </c>
      <c r="K303" s="3">
        <v>3</v>
      </c>
      <c r="L303" s="2">
        <v>48</v>
      </c>
      <c r="M303" s="3">
        <v>298</v>
      </c>
      <c r="N303" s="3">
        <v>2.2000000000000002</v>
      </c>
      <c r="P303" s="4">
        <v>0.08</v>
      </c>
      <c r="Q303" s="4">
        <v>0.35</v>
      </c>
      <c r="R303" s="4">
        <v>21.6</v>
      </c>
      <c r="T303" s="2">
        <v>0</v>
      </c>
      <c r="U303" s="2">
        <v>1</v>
      </c>
      <c r="V303" s="2" t="s">
        <v>582</v>
      </c>
      <c r="W303" s="4"/>
      <c r="X303" s="3"/>
      <c r="AB303" s="2"/>
    </row>
    <row r="304" spans="1:28" x14ac:dyDescent="0.35">
      <c r="A304" s="2" t="s">
        <v>583</v>
      </c>
      <c r="B304" s="2">
        <v>301</v>
      </c>
      <c r="C304" s="2">
        <v>908</v>
      </c>
      <c r="D304" s="3">
        <v>0.5</v>
      </c>
      <c r="F304" s="3">
        <v>0</v>
      </c>
      <c r="H304" s="3">
        <v>99.9</v>
      </c>
      <c r="I304" s="3">
        <v>0</v>
      </c>
      <c r="J304" s="3">
        <v>0</v>
      </c>
      <c r="K304" s="3">
        <v>0.1</v>
      </c>
      <c r="L304" s="2">
        <v>0</v>
      </c>
      <c r="M304" s="3">
        <v>0</v>
      </c>
      <c r="N304" s="3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2">
        <v>0</v>
      </c>
      <c r="U304" s="2">
        <v>1</v>
      </c>
      <c r="V304" s="2" t="s">
        <v>584</v>
      </c>
      <c r="W304" s="4"/>
      <c r="X304" s="3"/>
      <c r="AB304" s="2"/>
    </row>
    <row r="305" spans="1:33" x14ac:dyDescent="0.35">
      <c r="A305" s="2" t="s">
        <v>585</v>
      </c>
      <c r="B305" s="2">
        <v>302</v>
      </c>
      <c r="C305" s="2">
        <v>875</v>
      </c>
      <c r="D305" s="3">
        <v>1</v>
      </c>
      <c r="F305" s="3">
        <v>0</v>
      </c>
      <c r="H305" s="3">
        <v>99</v>
      </c>
      <c r="I305" s="3">
        <v>0</v>
      </c>
      <c r="J305" s="3">
        <v>0</v>
      </c>
      <c r="K305" s="3">
        <v>0.5</v>
      </c>
      <c r="L305" s="2">
        <v>0</v>
      </c>
      <c r="M305" s="3">
        <v>0</v>
      </c>
      <c r="N305" s="3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2">
        <v>0</v>
      </c>
      <c r="U305" s="2">
        <v>1</v>
      </c>
      <c r="V305" s="2" t="s">
        <v>584</v>
      </c>
      <c r="W305" s="4"/>
      <c r="X305" s="3"/>
      <c r="AB305" s="2"/>
    </row>
    <row r="306" spans="1:33" x14ac:dyDescent="0.35">
      <c r="A306" s="2" t="s">
        <v>586</v>
      </c>
      <c r="B306" s="2">
        <v>303</v>
      </c>
      <c r="C306" s="2">
        <v>729</v>
      </c>
      <c r="D306" s="3">
        <v>16</v>
      </c>
      <c r="F306" s="3">
        <v>2</v>
      </c>
      <c r="H306" s="3">
        <v>82</v>
      </c>
      <c r="I306" s="3">
        <v>0</v>
      </c>
      <c r="J306" s="3">
        <v>0</v>
      </c>
      <c r="K306" s="3">
        <v>0</v>
      </c>
      <c r="L306" s="2">
        <v>0</v>
      </c>
      <c r="M306" s="3">
        <v>0</v>
      </c>
      <c r="N306" s="3">
        <v>0</v>
      </c>
      <c r="O306" s="4">
        <v>671</v>
      </c>
      <c r="P306" s="4">
        <v>0</v>
      </c>
      <c r="Q306" s="4">
        <v>0</v>
      </c>
      <c r="R306" s="4">
        <v>0</v>
      </c>
      <c r="S306" s="4">
        <v>0</v>
      </c>
      <c r="T306" s="2">
        <v>0</v>
      </c>
      <c r="U306" s="2">
        <v>1</v>
      </c>
      <c r="V306" s="2" t="s">
        <v>587</v>
      </c>
      <c r="W306" s="4"/>
      <c r="X306" s="3"/>
      <c r="AB306" s="2"/>
    </row>
    <row r="307" spans="1:33" x14ac:dyDescent="0.35">
      <c r="A307" s="2" t="s">
        <v>588</v>
      </c>
      <c r="B307" s="2">
        <v>304</v>
      </c>
      <c r="C307" s="2">
        <v>703</v>
      </c>
      <c r="D307" s="3">
        <v>16</v>
      </c>
      <c r="F307" s="3">
        <v>0.6</v>
      </c>
      <c r="H307" s="3">
        <v>80</v>
      </c>
      <c r="I307" s="3">
        <v>0</v>
      </c>
      <c r="J307" s="3">
        <v>0</v>
      </c>
      <c r="K307" s="3">
        <v>2.2000000000000002</v>
      </c>
      <c r="L307" s="2">
        <v>144</v>
      </c>
      <c r="M307" s="3">
        <v>80</v>
      </c>
      <c r="N307" s="3">
        <v>0.6</v>
      </c>
      <c r="O307" s="4">
        <v>400</v>
      </c>
      <c r="P307" s="4">
        <v>0.02</v>
      </c>
      <c r="Q307" s="4">
        <v>0.06</v>
      </c>
      <c r="R307" s="4">
        <v>0.1</v>
      </c>
      <c r="S307" s="4">
        <v>0</v>
      </c>
      <c r="T307" s="2">
        <v>0</v>
      </c>
      <c r="U307" s="2">
        <v>1</v>
      </c>
      <c r="V307" s="2" t="s">
        <v>587</v>
      </c>
      <c r="W307" s="4"/>
      <c r="AB307" s="2"/>
    </row>
    <row r="308" spans="1:33" x14ac:dyDescent="0.35">
      <c r="A308" s="2" t="s">
        <v>589</v>
      </c>
      <c r="B308" s="2">
        <v>305</v>
      </c>
      <c r="C308" s="2">
        <v>720</v>
      </c>
      <c r="D308" s="3">
        <v>16</v>
      </c>
      <c r="F308" s="3">
        <v>0.6</v>
      </c>
      <c r="H308" s="3">
        <v>82</v>
      </c>
      <c r="I308" s="3">
        <v>0</v>
      </c>
      <c r="J308" s="3">
        <v>0</v>
      </c>
      <c r="K308" s="3">
        <v>2.1</v>
      </c>
      <c r="L308" s="2">
        <v>0</v>
      </c>
      <c r="M308" s="3">
        <v>0</v>
      </c>
      <c r="N308" s="3">
        <v>0</v>
      </c>
      <c r="O308" s="4">
        <v>0</v>
      </c>
      <c r="P308" s="4">
        <v>0</v>
      </c>
      <c r="Q308" s="4">
        <v>0</v>
      </c>
      <c r="R308" s="4">
        <v>0</v>
      </c>
      <c r="S308" s="4">
        <v>0</v>
      </c>
      <c r="T308" s="2">
        <v>0</v>
      </c>
      <c r="U308" s="2">
        <v>1</v>
      </c>
      <c r="V308" s="2" t="s">
        <v>590</v>
      </c>
      <c r="W308" s="4"/>
      <c r="AB308" s="2"/>
    </row>
    <row r="309" spans="1:33" x14ac:dyDescent="0.35">
      <c r="A309" s="2" t="s">
        <v>591</v>
      </c>
      <c r="B309" s="2">
        <v>306</v>
      </c>
      <c r="C309" s="2">
        <v>501</v>
      </c>
      <c r="D309" s="3">
        <v>21.6</v>
      </c>
      <c r="F309" s="3">
        <v>10.9</v>
      </c>
      <c r="H309" s="3">
        <v>50.1</v>
      </c>
      <c r="I309" s="3">
        <v>6</v>
      </c>
      <c r="J309" s="3">
        <v>5.9</v>
      </c>
      <c r="K309" s="3">
        <v>5.5</v>
      </c>
      <c r="L309" s="2">
        <v>337</v>
      </c>
      <c r="O309" s="4">
        <v>8</v>
      </c>
      <c r="P309" s="4">
        <v>0.36</v>
      </c>
      <c r="Q309" s="4">
        <v>0.04</v>
      </c>
      <c r="U309" s="2">
        <v>1</v>
      </c>
      <c r="V309" s="2" t="s">
        <v>591</v>
      </c>
      <c r="W309" s="4"/>
      <c r="X309" s="3"/>
      <c r="AB309" s="2"/>
    </row>
    <row r="310" spans="1:33" x14ac:dyDescent="0.35">
      <c r="A310" s="2" t="s">
        <v>592</v>
      </c>
      <c r="B310" s="2">
        <v>307</v>
      </c>
      <c r="C310" s="2">
        <v>27</v>
      </c>
      <c r="D310" s="3">
        <v>90.7</v>
      </c>
      <c r="F310" s="3">
        <v>2.2000000000000002</v>
      </c>
      <c r="H310" s="3">
        <v>0.3</v>
      </c>
      <c r="I310" s="3">
        <v>5.3</v>
      </c>
      <c r="J310" s="3">
        <v>0.8</v>
      </c>
      <c r="K310" s="3">
        <v>1.5</v>
      </c>
      <c r="L310" s="2">
        <v>90</v>
      </c>
      <c r="M310" s="3">
        <v>46</v>
      </c>
      <c r="N310" s="3">
        <v>2.4</v>
      </c>
      <c r="O310" s="4">
        <v>176</v>
      </c>
      <c r="P310" s="4">
        <v>0.04</v>
      </c>
      <c r="Q310" s="4">
        <v>0.26</v>
      </c>
      <c r="R310" s="4">
        <v>0.56000000000000005</v>
      </c>
      <c r="S310" s="4">
        <v>14.1</v>
      </c>
      <c r="T310" s="2">
        <v>0</v>
      </c>
      <c r="U310" s="2">
        <v>1</v>
      </c>
      <c r="V310" s="2" t="s">
        <v>593</v>
      </c>
      <c r="W310" s="4"/>
      <c r="X310" s="3"/>
      <c r="AB310" s="2"/>
    </row>
    <row r="311" spans="1:33" x14ac:dyDescent="0.35">
      <c r="A311" s="2" t="s">
        <v>594</v>
      </c>
      <c r="B311" s="2">
        <v>308</v>
      </c>
      <c r="C311" s="2">
        <v>14</v>
      </c>
      <c r="D311" s="3">
        <v>94.8</v>
      </c>
      <c r="F311" s="3">
        <v>0.7</v>
      </c>
      <c r="H311" s="3">
        <v>0.3</v>
      </c>
      <c r="I311" s="3">
        <v>2.8</v>
      </c>
      <c r="J311" s="3">
        <v>1.4</v>
      </c>
      <c r="K311" s="3">
        <v>1.4</v>
      </c>
      <c r="L311" s="2">
        <v>23</v>
      </c>
      <c r="M311" s="3">
        <v>10</v>
      </c>
      <c r="N311" s="3">
        <v>0.5</v>
      </c>
      <c r="O311" s="4">
        <v>9</v>
      </c>
      <c r="P311" s="4">
        <v>0</v>
      </c>
      <c r="Q311" s="4">
        <v>0.03</v>
      </c>
      <c r="R311" s="4">
        <v>0</v>
      </c>
      <c r="S311" s="4">
        <v>4</v>
      </c>
      <c r="T311" s="2">
        <v>0</v>
      </c>
      <c r="U311" s="2">
        <v>1</v>
      </c>
      <c r="V311" s="2" t="s">
        <v>593</v>
      </c>
      <c r="W311" s="4"/>
      <c r="X311" s="3"/>
      <c r="AB311" s="2"/>
      <c r="AC311" s="4"/>
      <c r="AD311" s="4"/>
      <c r="AE311" s="3"/>
      <c r="AF311" s="4"/>
      <c r="AG311" s="3"/>
    </row>
    <row r="312" spans="1:33" x14ac:dyDescent="0.35">
      <c r="A312" s="2" t="s">
        <v>595</v>
      </c>
      <c r="B312" s="2">
        <v>309</v>
      </c>
      <c r="C312" s="2">
        <v>39</v>
      </c>
      <c r="D312" s="3">
        <v>88.9</v>
      </c>
      <c r="F312" s="3">
        <v>0.9</v>
      </c>
      <c r="H312" s="3">
        <v>0.7</v>
      </c>
      <c r="I312" s="3">
        <v>8.8000000000000007</v>
      </c>
      <c r="J312" s="3">
        <v>2.4</v>
      </c>
      <c r="K312" s="3">
        <v>0.7</v>
      </c>
      <c r="L312" s="2">
        <v>31</v>
      </c>
      <c r="M312" s="3">
        <v>21</v>
      </c>
      <c r="N312" s="3">
        <v>0.9</v>
      </c>
      <c r="O312" s="4">
        <v>445</v>
      </c>
      <c r="P312" s="4">
        <v>0.06</v>
      </c>
      <c r="Q312" s="4">
        <v>0.57999999999999996</v>
      </c>
      <c r="R312" s="4">
        <v>1.25</v>
      </c>
      <c r="S312" s="4">
        <v>60</v>
      </c>
      <c r="T312" s="2">
        <v>0</v>
      </c>
      <c r="U312" s="2">
        <v>1</v>
      </c>
      <c r="V312" s="2" t="s">
        <v>596</v>
      </c>
      <c r="W312" s="4"/>
      <c r="X312" s="3"/>
      <c r="AB312" s="2"/>
    </row>
    <row r="313" spans="1:33" x14ac:dyDescent="0.35">
      <c r="A313" s="2" t="s">
        <v>597</v>
      </c>
      <c r="B313" s="2">
        <v>310</v>
      </c>
      <c r="C313" s="2">
        <v>52</v>
      </c>
      <c r="D313" s="3">
        <v>60.2</v>
      </c>
      <c r="F313" s="3">
        <v>1.9</v>
      </c>
      <c r="H313" s="3">
        <v>1.7</v>
      </c>
      <c r="I313" s="3">
        <v>9.1999999999999993</v>
      </c>
      <c r="J313" s="3">
        <v>4</v>
      </c>
      <c r="K313" s="3">
        <v>27</v>
      </c>
      <c r="L313" s="2">
        <v>97</v>
      </c>
      <c r="M313" s="3">
        <v>47</v>
      </c>
      <c r="N313" s="3">
        <v>3.5</v>
      </c>
      <c r="O313" s="4">
        <v>560</v>
      </c>
      <c r="P313" s="4">
        <v>0.18</v>
      </c>
      <c r="Q313" s="4">
        <v>0.21</v>
      </c>
      <c r="R313" s="4">
        <v>1.3</v>
      </c>
      <c r="S313" s="4">
        <v>16.2</v>
      </c>
      <c r="T313" s="2">
        <v>0</v>
      </c>
      <c r="U313" s="2">
        <v>1</v>
      </c>
      <c r="V313" s="2" t="s">
        <v>596</v>
      </c>
      <c r="W313" s="4"/>
      <c r="X313" s="3"/>
      <c r="AB313" s="2"/>
    </row>
    <row r="314" spans="1:33" x14ac:dyDescent="0.35">
      <c r="A314" s="2" t="s">
        <v>598</v>
      </c>
      <c r="B314" s="2">
        <v>311</v>
      </c>
      <c r="C314" s="2">
        <v>302</v>
      </c>
      <c r="D314" s="3">
        <v>16.600000000000001</v>
      </c>
      <c r="F314" s="3">
        <v>7.3</v>
      </c>
      <c r="H314" s="3">
        <v>6.3</v>
      </c>
      <c r="I314" s="3">
        <v>64.8</v>
      </c>
      <c r="J314" s="3">
        <v>23.2</v>
      </c>
      <c r="K314" s="3">
        <v>5</v>
      </c>
      <c r="L314" s="2">
        <v>124</v>
      </c>
      <c r="M314" s="3">
        <v>166</v>
      </c>
      <c r="N314" s="3">
        <v>8.1999999999999993</v>
      </c>
      <c r="O314" s="4">
        <v>980</v>
      </c>
      <c r="P314" s="4">
        <v>0.12</v>
      </c>
      <c r="Q314" s="4">
        <v>1.48</v>
      </c>
      <c r="R314" s="4">
        <v>4.1500000000000004</v>
      </c>
      <c r="S314" s="4">
        <v>6</v>
      </c>
      <c r="U314" s="2">
        <v>1</v>
      </c>
      <c r="V314" s="2" t="s">
        <v>596</v>
      </c>
      <c r="W314" s="4"/>
      <c r="X314" s="3"/>
      <c r="AB314" s="2"/>
    </row>
    <row r="315" spans="1:33" x14ac:dyDescent="0.35">
      <c r="A315" s="2" t="s">
        <v>599</v>
      </c>
      <c r="B315" s="2">
        <v>312</v>
      </c>
      <c r="C315" s="2">
        <v>292</v>
      </c>
      <c r="D315" s="3">
        <v>20.2</v>
      </c>
      <c r="F315" s="3">
        <v>7</v>
      </c>
      <c r="H315" s="3">
        <v>7.8</v>
      </c>
      <c r="I315" s="3">
        <v>58.7</v>
      </c>
      <c r="J315" s="3">
        <v>22.4</v>
      </c>
      <c r="K315" s="3">
        <v>6.5</v>
      </c>
      <c r="L315" s="2">
        <v>142</v>
      </c>
      <c r="M315" s="3">
        <v>209</v>
      </c>
      <c r="N315" s="3">
        <v>4.9000000000000004</v>
      </c>
      <c r="O315" s="4">
        <v>4412</v>
      </c>
      <c r="P315" s="4">
        <v>0.13</v>
      </c>
      <c r="Q315" s="4">
        <v>1.79</v>
      </c>
      <c r="R315" s="4">
        <v>3.55</v>
      </c>
      <c r="S315" s="4">
        <v>23</v>
      </c>
      <c r="U315" s="2">
        <v>1</v>
      </c>
      <c r="V315" s="2" t="s">
        <v>600</v>
      </c>
      <c r="W315" s="4"/>
      <c r="X315" s="3"/>
      <c r="AB315" s="2"/>
    </row>
    <row r="316" spans="1:33" x14ac:dyDescent="0.35">
      <c r="A316" s="2" t="s">
        <v>601</v>
      </c>
      <c r="B316" s="2">
        <v>313</v>
      </c>
      <c r="C316" s="2">
        <v>48</v>
      </c>
      <c r="D316" s="3">
        <v>69.8</v>
      </c>
      <c r="F316" s="3">
        <v>1.9</v>
      </c>
      <c r="H316" s="3">
        <v>1.3</v>
      </c>
      <c r="I316" s="3">
        <v>9.1999999999999993</v>
      </c>
      <c r="J316" s="3">
        <v>3.3</v>
      </c>
      <c r="K316" s="3">
        <v>17.8</v>
      </c>
      <c r="L316" s="2">
        <v>175</v>
      </c>
      <c r="M316" s="3">
        <v>35</v>
      </c>
      <c r="N316" s="3">
        <v>5.6</v>
      </c>
      <c r="O316" s="4">
        <v>278</v>
      </c>
      <c r="P316" s="4">
        <v>0.12</v>
      </c>
      <c r="Q316" s="4">
        <v>0.49</v>
      </c>
      <c r="R316" s="4">
        <v>0.7</v>
      </c>
      <c r="S316" s="4">
        <v>12</v>
      </c>
      <c r="T316" s="2">
        <v>0</v>
      </c>
      <c r="U316" s="2">
        <v>1</v>
      </c>
      <c r="V316" s="2" t="s">
        <v>600</v>
      </c>
      <c r="W316" s="4"/>
      <c r="X316" s="3"/>
      <c r="AB316" s="2"/>
    </row>
    <row r="317" spans="1:33" x14ac:dyDescent="0.35">
      <c r="A317" s="2" t="s">
        <v>602</v>
      </c>
      <c r="B317" s="2">
        <v>314</v>
      </c>
      <c r="C317" s="2">
        <v>42</v>
      </c>
      <c r="D317" s="3">
        <v>72.599999999999994</v>
      </c>
      <c r="F317" s="3">
        <v>2.1</v>
      </c>
      <c r="H317" s="3">
        <v>1</v>
      </c>
      <c r="I317" s="3">
        <v>8</v>
      </c>
      <c r="J317" s="3">
        <v>3</v>
      </c>
      <c r="K317" s="3">
        <v>16.3</v>
      </c>
      <c r="L317" s="2">
        <v>130</v>
      </c>
      <c r="M317" s="3">
        <v>54</v>
      </c>
      <c r="N317" s="3">
        <v>5</v>
      </c>
      <c r="O317" s="4">
        <v>213</v>
      </c>
      <c r="P317" s="4">
        <v>0.09</v>
      </c>
      <c r="Q317" s="4">
        <v>0.44</v>
      </c>
      <c r="R317" s="4">
        <v>0.8</v>
      </c>
      <c r="S317" s="4">
        <v>19.2</v>
      </c>
      <c r="T317" s="2">
        <v>0</v>
      </c>
      <c r="U317" s="2">
        <v>1</v>
      </c>
      <c r="V317" s="2" t="s">
        <v>600</v>
      </c>
      <c r="W317" s="4"/>
      <c r="X317" s="3"/>
      <c r="AB317" s="2"/>
    </row>
    <row r="318" spans="1:33" x14ac:dyDescent="0.35">
      <c r="A318" s="2" t="s">
        <v>603</v>
      </c>
      <c r="B318" s="2">
        <v>315</v>
      </c>
      <c r="C318" s="2">
        <v>40</v>
      </c>
      <c r="D318" s="3">
        <v>89.1</v>
      </c>
      <c r="F318" s="3">
        <v>1.8</v>
      </c>
      <c r="H318" s="3">
        <v>1.2</v>
      </c>
      <c r="I318" s="3">
        <v>7.2</v>
      </c>
      <c r="K318" s="3">
        <v>0.7</v>
      </c>
      <c r="L318" s="2">
        <v>77</v>
      </c>
      <c r="M318" s="3">
        <v>23</v>
      </c>
      <c r="N318" s="3">
        <v>1.3</v>
      </c>
      <c r="O318" s="4">
        <v>228</v>
      </c>
      <c r="P318" s="4">
        <v>0.17</v>
      </c>
      <c r="Q318" s="4">
        <v>0.6</v>
      </c>
      <c r="R318" s="4">
        <v>0.95</v>
      </c>
      <c r="S318" s="4">
        <v>104.4</v>
      </c>
      <c r="U318" s="2">
        <v>1</v>
      </c>
      <c r="V318" s="2" t="s">
        <v>604</v>
      </c>
      <c r="W318" s="4"/>
      <c r="X318" s="3"/>
      <c r="AB318" s="2"/>
    </row>
    <row r="319" spans="1:33" x14ac:dyDescent="0.35">
      <c r="A319" s="2" t="s">
        <v>605</v>
      </c>
      <c r="B319" s="2">
        <v>316</v>
      </c>
      <c r="C319" s="2">
        <v>58</v>
      </c>
      <c r="D319" s="3">
        <v>83.2</v>
      </c>
      <c r="F319" s="3">
        <v>2.6</v>
      </c>
      <c r="H319" s="3">
        <v>1.1000000000000001</v>
      </c>
      <c r="I319" s="3">
        <v>11.9</v>
      </c>
      <c r="K319" s="3">
        <v>1.2</v>
      </c>
      <c r="L319" s="2">
        <v>94</v>
      </c>
      <c r="M319" s="3">
        <v>56</v>
      </c>
      <c r="N319" s="3">
        <v>1.7</v>
      </c>
      <c r="O319" s="4">
        <v>771</v>
      </c>
      <c r="P319" s="4">
        <v>0.22</v>
      </c>
      <c r="Q319" s="4">
        <v>0.47</v>
      </c>
      <c r="R319" s="4">
        <v>2.65</v>
      </c>
      <c r="S319" s="4">
        <v>12</v>
      </c>
      <c r="U319" s="2">
        <v>1</v>
      </c>
      <c r="V319" s="2" t="s">
        <v>606</v>
      </c>
      <c r="W319" s="4"/>
      <c r="X319" s="3"/>
      <c r="AB319" s="2"/>
    </row>
    <row r="320" spans="1:33" x14ac:dyDescent="0.35">
      <c r="A320" s="2" t="s">
        <v>607</v>
      </c>
      <c r="B320" s="2">
        <v>317</v>
      </c>
      <c r="C320" s="2">
        <v>26</v>
      </c>
      <c r="D320" s="3">
        <v>92.4</v>
      </c>
      <c r="F320" s="3">
        <v>0.7</v>
      </c>
      <c r="H320" s="3">
        <v>0.4</v>
      </c>
      <c r="I320" s="3">
        <v>6</v>
      </c>
      <c r="J320" s="3">
        <v>1.4</v>
      </c>
      <c r="K320" s="3">
        <v>0.5</v>
      </c>
      <c r="L320" s="2">
        <v>10</v>
      </c>
      <c r="M320" s="3">
        <v>43</v>
      </c>
      <c r="N320" s="3">
        <v>3</v>
      </c>
      <c r="O320" s="4">
        <v>17</v>
      </c>
      <c r="P320" s="4">
        <v>0.04</v>
      </c>
      <c r="Q320" s="4">
        <v>0.09</v>
      </c>
      <c r="R320" s="4">
        <v>1.03</v>
      </c>
      <c r="S320" s="4">
        <v>95</v>
      </c>
      <c r="U320" s="2">
        <v>1</v>
      </c>
      <c r="V320" s="2" t="s">
        <v>608</v>
      </c>
      <c r="W320" s="4"/>
      <c r="X320" s="3"/>
      <c r="AB320" s="2"/>
    </row>
    <row r="321" spans="1:33" x14ac:dyDescent="0.35">
      <c r="A321" s="2" t="s">
        <v>609</v>
      </c>
      <c r="B321" s="2">
        <v>318</v>
      </c>
      <c r="C321" s="2">
        <v>57</v>
      </c>
      <c r="D321" s="3">
        <v>82.9</v>
      </c>
      <c r="F321" s="3">
        <v>2.5</v>
      </c>
      <c r="H321" s="3">
        <v>0.8</v>
      </c>
      <c r="I321" s="3">
        <v>12.4</v>
      </c>
      <c r="J321" s="3">
        <v>2.9</v>
      </c>
      <c r="K321" s="3">
        <v>1.4</v>
      </c>
      <c r="L321" s="2">
        <v>21</v>
      </c>
      <c r="M321" s="3">
        <v>58</v>
      </c>
      <c r="N321" s="3">
        <v>1.3</v>
      </c>
      <c r="O321" s="4">
        <v>382</v>
      </c>
      <c r="Q321" s="4">
        <v>0.11</v>
      </c>
      <c r="R321" s="4">
        <v>1.47</v>
      </c>
      <c r="S321" s="4">
        <v>48.5</v>
      </c>
      <c r="T321" s="2">
        <v>18</v>
      </c>
      <c r="U321" s="2">
        <v>1</v>
      </c>
      <c r="V321" s="2" t="s">
        <v>610</v>
      </c>
      <c r="W321" s="4"/>
      <c r="X321" s="3"/>
      <c r="AB321" s="2"/>
    </row>
    <row r="322" spans="1:33" x14ac:dyDescent="0.35">
      <c r="A322" s="2" t="s">
        <v>611</v>
      </c>
      <c r="B322" s="2">
        <v>319</v>
      </c>
      <c r="C322" s="2">
        <v>129</v>
      </c>
      <c r="D322" s="3">
        <v>61.4</v>
      </c>
      <c r="F322" s="3">
        <v>5.6</v>
      </c>
      <c r="H322" s="3">
        <v>0.8</v>
      </c>
      <c r="I322" s="3">
        <v>30.4</v>
      </c>
      <c r="J322" s="3">
        <v>0.9</v>
      </c>
      <c r="K322" s="3">
        <v>1.8</v>
      </c>
      <c r="L322" s="2">
        <v>94</v>
      </c>
      <c r="M322" s="3">
        <v>180</v>
      </c>
      <c r="N322" s="3">
        <v>1.7</v>
      </c>
      <c r="O322" s="4">
        <v>0</v>
      </c>
      <c r="P322" s="4">
        <v>0.14000000000000001</v>
      </c>
      <c r="Q322" s="4">
        <v>7.0000000000000007E-2</v>
      </c>
      <c r="R322" s="4">
        <v>0.42</v>
      </c>
      <c r="S322" s="4">
        <v>9.1</v>
      </c>
      <c r="T322" s="2">
        <v>6</v>
      </c>
      <c r="U322" s="2">
        <v>1</v>
      </c>
      <c r="V322" s="2" t="s">
        <v>611</v>
      </c>
      <c r="W322" s="4"/>
      <c r="X322" s="3"/>
      <c r="AB322" s="2"/>
    </row>
    <row r="323" spans="1:33" x14ac:dyDescent="0.35">
      <c r="A323" s="2" t="s">
        <v>612</v>
      </c>
      <c r="B323" s="2">
        <v>320</v>
      </c>
      <c r="C323" s="2">
        <v>43</v>
      </c>
      <c r="D323" s="3">
        <v>86.7</v>
      </c>
      <c r="F323" s="3">
        <v>2.9</v>
      </c>
      <c r="H323" s="3">
        <v>1.2</v>
      </c>
      <c r="I323" s="3">
        <v>7.3</v>
      </c>
      <c r="J323" s="3">
        <v>1.5</v>
      </c>
      <c r="K323" s="3">
        <v>1.9</v>
      </c>
      <c r="L323" s="2">
        <v>325</v>
      </c>
      <c r="M323" s="3">
        <v>38</v>
      </c>
      <c r="N323" s="3">
        <v>5.3</v>
      </c>
      <c r="O323" s="4">
        <v>244</v>
      </c>
      <c r="P323" s="4">
        <v>0.04</v>
      </c>
      <c r="Q323" s="4">
        <v>0.13</v>
      </c>
      <c r="R323" s="4">
        <v>0.95</v>
      </c>
      <c r="S323" s="4">
        <v>20</v>
      </c>
      <c r="T323" s="2">
        <v>0</v>
      </c>
      <c r="U323" s="2">
        <v>1</v>
      </c>
      <c r="V323" s="2" t="s">
        <v>613</v>
      </c>
      <c r="W323" s="4"/>
      <c r="X323" s="3"/>
      <c r="AB323" s="2"/>
      <c r="AC323" s="4"/>
      <c r="AD323" s="4"/>
      <c r="AE323" s="3"/>
      <c r="AF323" s="4"/>
      <c r="AG323" s="3"/>
    </row>
    <row r="324" spans="1:33" x14ac:dyDescent="0.35">
      <c r="A324" s="2" t="s">
        <v>614</v>
      </c>
      <c r="B324" s="2">
        <v>321</v>
      </c>
      <c r="C324" s="2">
        <v>19</v>
      </c>
      <c r="D324" s="3">
        <v>92.9</v>
      </c>
      <c r="F324" s="3">
        <v>2.8</v>
      </c>
      <c r="H324" s="3">
        <v>0.2</v>
      </c>
      <c r="I324" s="3">
        <v>2.9</v>
      </c>
      <c r="J324" s="3">
        <v>1.4</v>
      </c>
      <c r="K324" s="3">
        <v>1.2</v>
      </c>
      <c r="L324" s="2">
        <v>42</v>
      </c>
      <c r="M324" s="3">
        <v>51</v>
      </c>
      <c r="N324" s="3">
        <v>1.1000000000000001</v>
      </c>
      <c r="O324" s="4">
        <v>50</v>
      </c>
      <c r="P324" s="4">
        <v>7.0000000000000007E-2</v>
      </c>
      <c r="Q324" s="4">
        <v>0.04</v>
      </c>
      <c r="R324" s="4">
        <v>0.85</v>
      </c>
      <c r="S324" s="4">
        <v>0</v>
      </c>
      <c r="T324" s="2">
        <v>52</v>
      </c>
      <c r="U324" s="2">
        <v>1</v>
      </c>
      <c r="V324" s="2" t="s">
        <v>615</v>
      </c>
      <c r="W324" s="4"/>
      <c r="X324" s="3"/>
      <c r="AB324" s="2"/>
    </row>
    <row r="325" spans="1:33" x14ac:dyDescent="0.35">
      <c r="A325" s="2" t="s">
        <v>616</v>
      </c>
      <c r="B325" s="2">
        <v>322</v>
      </c>
      <c r="C325" s="2">
        <v>52</v>
      </c>
      <c r="D325" s="3">
        <v>82.7</v>
      </c>
      <c r="F325" s="3">
        <v>6</v>
      </c>
      <c r="H325" s="3">
        <v>0.4</v>
      </c>
      <c r="I325" s="3">
        <v>9.5</v>
      </c>
      <c r="J325" s="3">
        <v>3.1</v>
      </c>
      <c r="K325" s="3">
        <v>1.4</v>
      </c>
      <c r="L325" s="2">
        <v>12</v>
      </c>
      <c r="M325" s="3">
        <v>51</v>
      </c>
      <c r="N325" s="3">
        <v>5.4</v>
      </c>
      <c r="O325" s="4">
        <v>1125</v>
      </c>
      <c r="P325" s="4">
        <v>0.13</v>
      </c>
      <c r="Q325" s="4">
        <v>0.14000000000000001</v>
      </c>
      <c r="R325" s="4">
        <v>0.5</v>
      </c>
      <c r="S325" s="4">
        <v>162</v>
      </c>
      <c r="T325" s="2">
        <v>0</v>
      </c>
      <c r="U325" s="2">
        <v>1</v>
      </c>
      <c r="V325" s="2" t="s">
        <v>617</v>
      </c>
      <c r="W325" s="4"/>
      <c r="X325" s="3"/>
      <c r="AB325" s="2"/>
    </row>
    <row r="326" spans="1:33" x14ac:dyDescent="0.35">
      <c r="A326" s="2" t="s">
        <v>618</v>
      </c>
      <c r="B326" s="2">
        <v>323</v>
      </c>
      <c r="C326" s="2">
        <v>21</v>
      </c>
      <c r="D326" s="3">
        <v>93.4</v>
      </c>
      <c r="F326" s="3">
        <v>0.7</v>
      </c>
      <c r="H326" s="3">
        <v>0.2</v>
      </c>
      <c r="I326" s="3">
        <v>4.8</v>
      </c>
      <c r="J326" s="3">
        <v>1</v>
      </c>
      <c r="K326" s="3">
        <v>0.9</v>
      </c>
      <c r="L326" s="2">
        <v>70</v>
      </c>
      <c r="M326" s="3">
        <v>28</v>
      </c>
      <c r="N326" s="3">
        <v>1.5</v>
      </c>
      <c r="O326" s="4">
        <v>0</v>
      </c>
      <c r="P326" s="4">
        <v>0.03</v>
      </c>
      <c r="Q326" s="4">
        <v>0.08</v>
      </c>
      <c r="R326" s="4">
        <v>0.23</v>
      </c>
      <c r="S326" s="4">
        <v>8.3000000000000007</v>
      </c>
      <c r="T326" s="2">
        <v>0</v>
      </c>
      <c r="U326" s="2">
        <v>1</v>
      </c>
      <c r="V326" s="2" t="s">
        <v>618</v>
      </c>
      <c r="W326" s="4"/>
      <c r="X326" s="3"/>
      <c r="AB326" s="2"/>
    </row>
    <row r="327" spans="1:33" x14ac:dyDescent="0.35">
      <c r="A327" s="2" t="s">
        <v>619</v>
      </c>
      <c r="B327" s="2">
        <v>324</v>
      </c>
      <c r="C327" s="2">
        <v>37</v>
      </c>
      <c r="D327" s="3">
        <v>89.7</v>
      </c>
      <c r="F327" s="3">
        <v>1</v>
      </c>
      <c r="H327" s="3">
        <v>0.8</v>
      </c>
      <c r="I327" s="3">
        <v>7.9</v>
      </c>
      <c r="J327" s="3">
        <v>1.7</v>
      </c>
      <c r="K327" s="3">
        <v>0.6</v>
      </c>
      <c r="L327" s="2">
        <v>20</v>
      </c>
      <c r="M327" s="3">
        <v>30</v>
      </c>
      <c r="N327" s="3">
        <v>0.3</v>
      </c>
      <c r="O327" s="4">
        <v>5</v>
      </c>
      <c r="P327" s="4">
        <v>0.02</v>
      </c>
      <c r="Q327" s="4">
        <v>0.3</v>
      </c>
      <c r="R327" s="4">
        <v>1.31</v>
      </c>
      <c r="S327" s="4">
        <v>6.3</v>
      </c>
      <c r="T327" s="2">
        <v>10</v>
      </c>
      <c r="U327" s="2">
        <v>1</v>
      </c>
      <c r="V327" s="2" t="s">
        <v>620</v>
      </c>
      <c r="W327" s="4"/>
      <c r="X327" s="3"/>
      <c r="AB327" s="2"/>
      <c r="AC327" s="4"/>
      <c r="AD327" s="4"/>
      <c r="AE327" s="3"/>
      <c r="AF327" s="4"/>
      <c r="AG327" s="3"/>
    </row>
    <row r="328" spans="1:33" x14ac:dyDescent="0.35">
      <c r="A328" s="2" t="s">
        <v>621</v>
      </c>
      <c r="B328" s="2">
        <v>325</v>
      </c>
      <c r="C328" s="2">
        <v>41</v>
      </c>
      <c r="D328" s="3">
        <v>87.5</v>
      </c>
      <c r="F328" s="3">
        <v>1.3</v>
      </c>
      <c r="H328" s="3">
        <v>0.3</v>
      </c>
      <c r="I328" s="3">
        <v>9.9</v>
      </c>
      <c r="K328" s="3">
        <v>1.1000000000000001</v>
      </c>
      <c r="L328" s="2">
        <v>18</v>
      </c>
      <c r="M328" s="3">
        <v>28</v>
      </c>
      <c r="N328" s="3">
        <v>0.2</v>
      </c>
      <c r="O328" s="4">
        <v>139</v>
      </c>
      <c r="P328" s="4">
        <v>0.1</v>
      </c>
      <c r="Q328" s="4">
        <v>0.04</v>
      </c>
      <c r="S328" s="4">
        <v>2.2999999999999998</v>
      </c>
      <c r="U328" s="2">
        <v>1</v>
      </c>
      <c r="V328" s="2" t="s">
        <v>620</v>
      </c>
      <c r="W328" s="4"/>
      <c r="AB328" s="2"/>
    </row>
    <row r="329" spans="1:33" x14ac:dyDescent="0.35">
      <c r="A329" s="2" t="s">
        <v>622</v>
      </c>
      <c r="B329" s="2">
        <v>326</v>
      </c>
      <c r="C329" s="2">
        <v>33</v>
      </c>
      <c r="D329" s="3">
        <v>89.3</v>
      </c>
      <c r="F329" s="3">
        <v>3.4</v>
      </c>
      <c r="H329" s="3">
        <v>0.8</v>
      </c>
      <c r="I329" s="3">
        <v>5</v>
      </c>
      <c r="J329" s="3">
        <v>1.5</v>
      </c>
      <c r="K329" s="3">
        <v>1.5</v>
      </c>
      <c r="L329" s="2">
        <v>234</v>
      </c>
      <c r="M329" s="3">
        <v>66</v>
      </c>
      <c r="N329" s="3">
        <v>6.5</v>
      </c>
      <c r="O329" s="4">
        <v>722</v>
      </c>
      <c r="P329" s="4">
        <v>0.08</v>
      </c>
      <c r="Q329" s="4">
        <v>0.36</v>
      </c>
      <c r="R329" s="4">
        <v>1.06</v>
      </c>
      <c r="S329" s="4">
        <v>105.6</v>
      </c>
      <c r="T329" s="2">
        <v>0</v>
      </c>
      <c r="U329" s="2">
        <v>1</v>
      </c>
      <c r="V329" s="2" t="s">
        <v>622</v>
      </c>
      <c r="W329" s="4"/>
      <c r="AB329" s="2"/>
    </row>
    <row r="330" spans="1:33" x14ac:dyDescent="0.35">
      <c r="A330" s="2" t="s">
        <v>2067</v>
      </c>
      <c r="B330" s="2">
        <v>327</v>
      </c>
      <c r="C330" s="2">
        <v>40</v>
      </c>
      <c r="D330" s="3">
        <v>87.3</v>
      </c>
      <c r="F330" s="3">
        <v>4.9000000000000004</v>
      </c>
      <c r="H330" s="3">
        <v>0.9</v>
      </c>
      <c r="I330" s="3">
        <v>5.7</v>
      </c>
      <c r="J330" s="3">
        <v>1.6</v>
      </c>
      <c r="K330" s="3">
        <v>1.2</v>
      </c>
      <c r="L330" s="2">
        <v>93</v>
      </c>
      <c r="M330" s="3">
        <v>86</v>
      </c>
      <c r="N330" s="3">
        <v>1.2</v>
      </c>
      <c r="O330" s="4">
        <v>63</v>
      </c>
      <c r="P330" s="4">
        <v>0.11</v>
      </c>
      <c r="Q330" s="4">
        <v>0.1</v>
      </c>
      <c r="R330" s="4">
        <v>0.83</v>
      </c>
      <c r="S330" s="4">
        <v>114</v>
      </c>
      <c r="U330" s="2">
        <v>1</v>
      </c>
      <c r="V330" s="2" t="s">
        <v>623</v>
      </c>
      <c r="W330" s="4"/>
      <c r="AB330" s="2"/>
    </row>
    <row r="331" spans="1:33" x14ac:dyDescent="0.35">
      <c r="A331" s="2" t="s">
        <v>1867</v>
      </c>
      <c r="B331" s="2">
        <v>328</v>
      </c>
      <c r="C331" s="2">
        <v>15</v>
      </c>
      <c r="D331" s="3">
        <v>95</v>
      </c>
      <c r="F331" s="3">
        <v>0.5</v>
      </c>
      <c r="H331" s="3">
        <v>0.2</v>
      </c>
      <c r="I331" s="3">
        <v>3.3</v>
      </c>
      <c r="J331" s="3">
        <v>1.6</v>
      </c>
      <c r="K331" s="3">
        <v>1</v>
      </c>
      <c r="L331" s="2">
        <v>34</v>
      </c>
      <c r="M331" s="3">
        <v>43</v>
      </c>
      <c r="N331" s="3">
        <v>0.9</v>
      </c>
      <c r="O331" s="4">
        <v>9</v>
      </c>
      <c r="P331" s="4">
        <v>0.02</v>
      </c>
      <c r="Q331" s="4">
        <v>0.02</v>
      </c>
      <c r="R331" s="4">
        <v>0.17</v>
      </c>
      <c r="S331" s="4">
        <v>11.4</v>
      </c>
      <c r="T331" s="2">
        <v>11</v>
      </c>
      <c r="U331" s="2">
        <v>1</v>
      </c>
      <c r="V331" s="2" t="s">
        <v>624</v>
      </c>
      <c r="W331" s="4"/>
      <c r="AB331" s="2"/>
    </row>
    <row r="332" spans="1:33" x14ac:dyDescent="0.35">
      <c r="A332" s="2" t="s">
        <v>625</v>
      </c>
      <c r="B332" s="2">
        <v>329</v>
      </c>
      <c r="C332" s="2">
        <v>20</v>
      </c>
      <c r="D332" s="3">
        <v>93.5</v>
      </c>
      <c r="F332" s="3">
        <v>1.5</v>
      </c>
      <c r="H332" s="3">
        <v>0.1</v>
      </c>
      <c r="I332" s="3">
        <v>4.2</v>
      </c>
      <c r="K332" s="3">
        <v>0.8</v>
      </c>
      <c r="L332" s="2">
        <v>32</v>
      </c>
      <c r="M332" s="3">
        <v>32</v>
      </c>
      <c r="N332" s="3">
        <v>0.5</v>
      </c>
      <c r="O332" s="4">
        <v>33</v>
      </c>
      <c r="P332" s="4">
        <v>0.05</v>
      </c>
      <c r="Q332" s="4">
        <v>7.0000000000000007E-2</v>
      </c>
      <c r="S332" s="4">
        <v>6.9</v>
      </c>
      <c r="U332" s="2">
        <v>1</v>
      </c>
      <c r="V332" s="2" t="s">
        <v>626</v>
      </c>
      <c r="W332" s="4"/>
      <c r="AB332" s="2"/>
    </row>
    <row r="333" spans="1:33" x14ac:dyDescent="0.35">
      <c r="A333" s="2" t="s">
        <v>627</v>
      </c>
      <c r="B333" s="2">
        <v>330</v>
      </c>
      <c r="C333" s="2">
        <v>23</v>
      </c>
      <c r="D333" s="3">
        <v>93.1</v>
      </c>
      <c r="F333" s="3">
        <v>0.7</v>
      </c>
      <c r="H333" s="3">
        <v>0.1</v>
      </c>
      <c r="I333" s="3">
        <v>5.8</v>
      </c>
      <c r="J333" s="3">
        <v>0.4</v>
      </c>
      <c r="K333" s="3">
        <v>0.3</v>
      </c>
      <c r="L333" s="2">
        <v>29</v>
      </c>
      <c r="M333" s="3">
        <v>15</v>
      </c>
      <c r="N333" s="3">
        <v>0.1</v>
      </c>
      <c r="O333" s="4">
        <v>0</v>
      </c>
      <c r="P333" s="4">
        <v>0.02</v>
      </c>
      <c r="Q333" s="4">
        <v>0.02</v>
      </c>
      <c r="R333" s="4">
        <v>0.28999999999999998</v>
      </c>
      <c r="T333" s="2">
        <v>31</v>
      </c>
      <c r="U333" s="2">
        <v>1</v>
      </c>
      <c r="V333" s="2" t="s">
        <v>628</v>
      </c>
      <c r="W333" s="4"/>
      <c r="AB333" s="2"/>
    </row>
    <row r="334" spans="1:33" x14ac:dyDescent="0.35">
      <c r="A334" s="2" t="s">
        <v>629</v>
      </c>
      <c r="B334" s="2">
        <v>331</v>
      </c>
      <c r="C334" s="2">
        <v>21</v>
      </c>
      <c r="D334" s="3">
        <v>93.9</v>
      </c>
      <c r="F334" s="3">
        <v>0.5</v>
      </c>
      <c r="H334" s="3">
        <v>0.3</v>
      </c>
      <c r="I334" s="3">
        <v>4.9000000000000004</v>
      </c>
      <c r="J334" s="3">
        <v>0.8</v>
      </c>
      <c r="K334" s="3">
        <v>0.4</v>
      </c>
      <c r="L334" s="2">
        <v>11</v>
      </c>
      <c r="M334" s="3">
        <v>19</v>
      </c>
      <c r="N334" s="3">
        <v>0.6</v>
      </c>
      <c r="O334" s="4">
        <v>3</v>
      </c>
      <c r="P334" s="4">
        <v>0.03</v>
      </c>
      <c r="Q334" s="4">
        <v>0.04</v>
      </c>
      <c r="R334" s="4">
        <v>0.28000000000000003</v>
      </c>
      <c r="S334" s="4">
        <v>10</v>
      </c>
      <c r="U334" s="2">
        <v>1</v>
      </c>
      <c r="V334" s="2" t="s">
        <v>628</v>
      </c>
      <c r="W334" s="4"/>
      <c r="AB334" s="2"/>
    </row>
    <row r="335" spans="1:33" ht="15.5" x14ac:dyDescent="0.35">
      <c r="A335" s="6" t="s">
        <v>630</v>
      </c>
      <c r="B335" s="2">
        <v>332</v>
      </c>
      <c r="C335" s="2">
        <v>32</v>
      </c>
      <c r="D335" s="3">
        <v>91.2</v>
      </c>
      <c r="F335" s="3">
        <v>0.9</v>
      </c>
      <c r="H335" s="3">
        <v>0.1</v>
      </c>
      <c r="I335" s="3">
        <v>7.4</v>
      </c>
      <c r="J335" s="3">
        <v>0.4</v>
      </c>
      <c r="K335" s="3">
        <v>0.4</v>
      </c>
      <c r="L335" s="2">
        <v>100</v>
      </c>
      <c r="M335" s="3">
        <v>33</v>
      </c>
      <c r="N335" s="3">
        <v>0.2</v>
      </c>
      <c r="O335" s="4">
        <v>3</v>
      </c>
      <c r="P335" s="4">
        <v>0.03</v>
      </c>
      <c r="Q335" s="4">
        <v>0.05</v>
      </c>
      <c r="R335" s="4">
        <v>0.14000000000000001</v>
      </c>
      <c r="S335" s="4">
        <v>7.5</v>
      </c>
      <c r="U335" s="2">
        <v>1</v>
      </c>
      <c r="V335" s="2" t="s">
        <v>631</v>
      </c>
      <c r="W335" s="4"/>
      <c r="AB335" s="2"/>
    </row>
    <row r="336" spans="1:33" x14ac:dyDescent="0.35">
      <c r="A336" s="2" t="s">
        <v>632</v>
      </c>
      <c r="B336" s="2">
        <v>333</v>
      </c>
      <c r="C336" s="2">
        <v>26</v>
      </c>
      <c r="D336" s="3">
        <v>92.9</v>
      </c>
      <c r="F336" s="3">
        <v>0.8</v>
      </c>
      <c r="H336" s="3">
        <v>0.1</v>
      </c>
      <c r="I336" s="3">
        <v>5.9</v>
      </c>
      <c r="J336" s="3">
        <v>1.8</v>
      </c>
      <c r="K336" s="3">
        <v>0.3</v>
      </c>
      <c r="L336" s="2">
        <v>20</v>
      </c>
      <c r="M336" s="3">
        <v>17</v>
      </c>
      <c r="N336" s="3">
        <v>1</v>
      </c>
      <c r="O336" s="4">
        <v>0</v>
      </c>
      <c r="P336" s="4">
        <v>0.02</v>
      </c>
      <c r="Q336" s="4">
        <v>0.04</v>
      </c>
      <c r="R336" s="4">
        <v>0.12</v>
      </c>
      <c r="S336" s="4">
        <v>3.7</v>
      </c>
      <c r="U336" s="2">
        <v>1</v>
      </c>
      <c r="V336" s="2" t="s">
        <v>631</v>
      </c>
      <c r="W336" s="4"/>
      <c r="AB336" s="2"/>
    </row>
    <row r="337" spans="1:33" x14ac:dyDescent="0.35">
      <c r="A337" s="2" t="s">
        <v>633</v>
      </c>
      <c r="B337" s="2">
        <v>334</v>
      </c>
      <c r="C337" s="2">
        <v>39</v>
      </c>
      <c r="D337" s="3">
        <v>88.7</v>
      </c>
      <c r="F337" s="3">
        <v>2.2999999999999998</v>
      </c>
      <c r="H337" s="3">
        <v>0.4</v>
      </c>
      <c r="I337" s="3">
        <v>7.5</v>
      </c>
      <c r="J337" s="3">
        <v>1.3</v>
      </c>
      <c r="K337" s="3">
        <v>1.1000000000000001</v>
      </c>
      <c r="L337" s="2">
        <v>141</v>
      </c>
      <c r="M337" s="3">
        <v>61</v>
      </c>
      <c r="N337" s="3">
        <v>1.1000000000000001</v>
      </c>
      <c r="O337" s="4">
        <v>0</v>
      </c>
      <c r="P337" s="4">
        <v>0.02</v>
      </c>
      <c r="Q337" s="4">
        <v>0.01</v>
      </c>
      <c r="R337" s="4">
        <v>0.4</v>
      </c>
      <c r="S337" s="4">
        <v>10.5</v>
      </c>
      <c r="U337" s="2">
        <v>1</v>
      </c>
      <c r="V337" s="2" t="s">
        <v>631</v>
      </c>
      <c r="W337" s="4"/>
      <c r="AB337" s="2"/>
    </row>
    <row r="338" spans="1:33" x14ac:dyDescent="0.35">
      <c r="A338" s="2" t="s">
        <v>634</v>
      </c>
      <c r="B338" s="2">
        <v>335</v>
      </c>
      <c r="C338" s="2">
        <v>49</v>
      </c>
      <c r="D338" s="3">
        <v>86.3</v>
      </c>
      <c r="F338" s="3">
        <v>1.4</v>
      </c>
      <c r="H338" s="3">
        <v>0.2</v>
      </c>
      <c r="I338" s="3">
        <v>11.3</v>
      </c>
      <c r="J338" s="3">
        <v>0.8</v>
      </c>
      <c r="K338" s="3">
        <v>0.8</v>
      </c>
      <c r="L338" s="2">
        <v>20</v>
      </c>
      <c r="M338" s="3">
        <v>35</v>
      </c>
      <c r="N338" s="3">
        <v>1.2</v>
      </c>
      <c r="O338" s="4">
        <v>0</v>
      </c>
      <c r="P338" s="4">
        <v>0.03</v>
      </c>
      <c r="Q338" s="4">
        <v>0.06</v>
      </c>
      <c r="R338" s="4">
        <v>0.22</v>
      </c>
      <c r="S338" s="4">
        <v>4.9000000000000004</v>
      </c>
      <c r="T338" s="2">
        <v>9</v>
      </c>
      <c r="U338" s="2">
        <v>1</v>
      </c>
      <c r="V338" s="2" t="s">
        <v>631</v>
      </c>
      <c r="W338" s="4"/>
      <c r="X338" s="3"/>
      <c r="AB338" s="2"/>
    </row>
    <row r="339" spans="1:33" x14ac:dyDescent="0.35">
      <c r="A339" s="2" t="s">
        <v>635</v>
      </c>
      <c r="B339" s="2">
        <v>336</v>
      </c>
      <c r="C339" s="2">
        <v>33</v>
      </c>
      <c r="D339" s="3">
        <v>90.6</v>
      </c>
      <c r="F339" s="3">
        <v>0.9</v>
      </c>
      <c r="H339" s="3">
        <v>0.1</v>
      </c>
      <c r="I339" s="3">
        <v>7.8</v>
      </c>
      <c r="J339" s="3">
        <v>1.9</v>
      </c>
      <c r="K339" s="3">
        <v>0.6</v>
      </c>
      <c r="L339" s="2">
        <v>44</v>
      </c>
      <c r="M339" s="3">
        <v>32</v>
      </c>
      <c r="N339" s="3">
        <v>4.9000000000000004</v>
      </c>
      <c r="O339" s="4">
        <v>29</v>
      </c>
      <c r="P339" s="4">
        <v>0.04</v>
      </c>
      <c r="Q339" s="4">
        <v>0.09</v>
      </c>
      <c r="R339" s="4">
        <v>0.2</v>
      </c>
      <c r="S339" s="4">
        <v>7.2</v>
      </c>
      <c r="U339" s="2">
        <v>1</v>
      </c>
      <c r="V339" s="2" t="s">
        <v>631</v>
      </c>
      <c r="W339" s="4"/>
      <c r="X339" s="3"/>
      <c r="AB339" s="2"/>
      <c r="AC339" s="4"/>
      <c r="AD339" s="4"/>
      <c r="AE339" s="3"/>
      <c r="AF339" s="4"/>
      <c r="AG339" s="3"/>
    </row>
    <row r="340" spans="1:33" x14ac:dyDescent="0.35">
      <c r="A340" s="2" t="s">
        <v>636</v>
      </c>
      <c r="B340" s="2">
        <v>337</v>
      </c>
      <c r="C340" s="2">
        <v>23</v>
      </c>
      <c r="D340" s="3">
        <v>93.1</v>
      </c>
      <c r="F340" s="3">
        <v>1.3</v>
      </c>
      <c r="H340" s="3">
        <v>0.3</v>
      </c>
      <c r="I340" s="3">
        <v>4.8</v>
      </c>
      <c r="J340" s="3">
        <v>0.8</v>
      </c>
      <c r="K340" s="3">
        <v>0.5</v>
      </c>
      <c r="L340" s="2">
        <v>46</v>
      </c>
      <c r="M340" s="3">
        <v>46</v>
      </c>
      <c r="N340" s="3">
        <v>0.4</v>
      </c>
      <c r="O340" s="4">
        <v>1</v>
      </c>
      <c r="P340" s="4">
        <v>0.01</v>
      </c>
      <c r="Q340" s="4">
        <v>0.03</v>
      </c>
      <c r="R340" s="4">
        <v>0.18</v>
      </c>
      <c r="S340" s="4">
        <v>31.4</v>
      </c>
      <c r="U340" s="2">
        <v>1</v>
      </c>
      <c r="V340" s="2" t="s">
        <v>637</v>
      </c>
      <c r="W340" s="4"/>
      <c r="X340" s="3"/>
      <c r="AB340" s="2"/>
    </row>
    <row r="341" spans="1:33" x14ac:dyDescent="0.35">
      <c r="A341" s="2" t="s">
        <v>638</v>
      </c>
      <c r="B341" s="2">
        <v>338</v>
      </c>
      <c r="C341" s="2">
        <v>24</v>
      </c>
      <c r="D341" s="3">
        <v>92.4</v>
      </c>
      <c r="F341" s="3">
        <v>1.5</v>
      </c>
      <c r="H341" s="3">
        <v>0.3</v>
      </c>
      <c r="I341" s="3">
        <v>4.9000000000000004</v>
      </c>
      <c r="J341" s="3">
        <v>1.2</v>
      </c>
      <c r="K341" s="3">
        <v>0.9</v>
      </c>
      <c r="L341" s="2">
        <v>70</v>
      </c>
      <c r="M341" s="3">
        <v>69</v>
      </c>
      <c r="N341" s="3">
        <v>0.4</v>
      </c>
      <c r="O341" s="4">
        <v>15</v>
      </c>
      <c r="P341" s="4">
        <v>0.03</v>
      </c>
      <c r="Q341" s="4">
        <v>0.03</v>
      </c>
      <c r="R341" s="4">
        <v>0.33</v>
      </c>
      <c r="S341" s="4">
        <v>48.5</v>
      </c>
      <c r="U341" s="2">
        <v>1</v>
      </c>
      <c r="V341" s="2" t="s">
        <v>639</v>
      </c>
      <c r="W341" s="4"/>
      <c r="X341" s="3"/>
      <c r="AB341" s="2"/>
      <c r="AC341" s="4"/>
      <c r="AD341" s="4"/>
      <c r="AE341" s="3"/>
      <c r="AF341" s="4"/>
      <c r="AG341" s="3"/>
    </row>
    <row r="342" spans="1:33" x14ac:dyDescent="0.35">
      <c r="A342" s="2" t="s">
        <v>640</v>
      </c>
      <c r="B342" s="2">
        <v>339</v>
      </c>
      <c r="C342" s="2">
        <v>26</v>
      </c>
      <c r="D342" s="3">
        <v>91</v>
      </c>
      <c r="F342" s="3">
        <v>1.8</v>
      </c>
      <c r="H342" s="3">
        <v>0.3</v>
      </c>
      <c r="I342" s="3">
        <v>5.3</v>
      </c>
      <c r="J342" s="3">
        <v>0.6</v>
      </c>
      <c r="K342" s="3">
        <v>1.6</v>
      </c>
      <c r="L342" s="2">
        <v>70</v>
      </c>
      <c r="M342" s="3">
        <v>16</v>
      </c>
      <c r="N342" s="3">
        <v>1.5</v>
      </c>
      <c r="O342" s="4">
        <v>0</v>
      </c>
      <c r="P342" s="4">
        <v>0.01</v>
      </c>
      <c r="Q342" s="4">
        <v>0.16</v>
      </c>
      <c r="R342" s="4">
        <v>0.66</v>
      </c>
      <c r="S342" s="4">
        <v>21.6</v>
      </c>
      <c r="T342" s="2">
        <v>13</v>
      </c>
      <c r="U342" s="2">
        <v>1</v>
      </c>
      <c r="V342" s="2" t="s">
        <v>641</v>
      </c>
      <c r="W342" s="4"/>
      <c r="X342" s="3"/>
      <c r="AB342" s="2"/>
    </row>
    <row r="343" spans="1:33" x14ac:dyDescent="0.35">
      <c r="A343" s="2" t="s">
        <v>642</v>
      </c>
      <c r="B343" s="2">
        <v>340</v>
      </c>
      <c r="C343" s="2">
        <v>58</v>
      </c>
      <c r="D343" s="3">
        <v>81.3</v>
      </c>
      <c r="F343" s="3">
        <v>4.5999999999999996</v>
      </c>
      <c r="H343" s="3">
        <v>0.4</v>
      </c>
      <c r="I343" s="3">
        <v>12.3</v>
      </c>
      <c r="J343" s="3">
        <v>1.9</v>
      </c>
      <c r="K343" s="3">
        <v>1.4</v>
      </c>
      <c r="L343" s="2">
        <v>109</v>
      </c>
      <c r="M343" s="3">
        <v>11</v>
      </c>
      <c r="N343" s="3">
        <v>1.8</v>
      </c>
      <c r="O343" s="4">
        <v>41</v>
      </c>
      <c r="P343" s="4">
        <v>0.18</v>
      </c>
      <c r="Q343" s="4">
        <v>0.17</v>
      </c>
      <c r="R343" s="4">
        <v>1.1000000000000001</v>
      </c>
      <c r="S343" s="4">
        <v>82.5</v>
      </c>
      <c r="T343" s="2">
        <v>13</v>
      </c>
      <c r="U343" s="2">
        <v>1</v>
      </c>
      <c r="V343" s="2" t="s">
        <v>643</v>
      </c>
      <c r="W343" s="4"/>
      <c r="X343" s="3"/>
      <c r="AB343" s="2"/>
    </row>
    <row r="344" spans="1:33" x14ac:dyDescent="0.35">
      <c r="A344" s="2" t="s">
        <v>644</v>
      </c>
      <c r="B344" s="2">
        <v>341</v>
      </c>
      <c r="C344" s="2">
        <v>39</v>
      </c>
      <c r="D344" s="3">
        <v>88.1</v>
      </c>
      <c r="F344" s="3">
        <v>2.7</v>
      </c>
      <c r="H344" s="3">
        <v>0.6</v>
      </c>
      <c r="I344" s="3">
        <v>7.6</v>
      </c>
      <c r="J344" s="3">
        <v>1.7</v>
      </c>
      <c r="K344" s="3">
        <v>1</v>
      </c>
      <c r="L344" s="2">
        <v>170</v>
      </c>
      <c r="M344" s="3">
        <v>42</v>
      </c>
      <c r="N344" s="3">
        <v>0.1</v>
      </c>
      <c r="O344" s="4">
        <v>51</v>
      </c>
      <c r="P344" s="4">
        <v>0.09</v>
      </c>
      <c r="Q344" s="4">
        <v>0.06</v>
      </c>
      <c r="R344" s="4">
        <v>1.43</v>
      </c>
      <c r="S344" s="4">
        <v>96.3</v>
      </c>
      <c r="T344" s="2">
        <v>0</v>
      </c>
      <c r="U344" s="2">
        <v>1</v>
      </c>
      <c r="V344" s="2" t="s">
        <v>645</v>
      </c>
      <c r="W344" s="4"/>
      <c r="X344" s="3"/>
      <c r="AB344" s="2"/>
    </row>
    <row r="345" spans="1:33" x14ac:dyDescent="0.35">
      <c r="A345" s="2" t="s">
        <v>646</v>
      </c>
      <c r="B345" s="2">
        <v>342</v>
      </c>
      <c r="C345" s="2">
        <v>27</v>
      </c>
      <c r="D345" s="3">
        <v>91.7</v>
      </c>
      <c r="F345" s="3">
        <v>1.7</v>
      </c>
      <c r="H345" s="3">
        <v>0.4</v>
      </c>
      <c r="I345" s="3">
        <v>5.5</v>
      </c>
      <c r="J345" s="3">
        <v>1.2</v>
      </c>
      <c r="K345" s="3">
        <v>0.7</v>
      </c>
      <c r="L345" s="2">
        <v>24</v>
      </c>
      <c r="N345" s="3">
        <v>0.2</v>
      </c>
      <c r="O345" s="4">
        <v>12</v>
      </c>
      <c r="P345" s="4">
        <v>0.04</v>
      </c>
      <c r="Q345" s="4">
        <v>0.06</v>
      </c>
      <c r="R345" s="4">
        <v>0.31</v>
      </c>
      <c r="S345" s="4">
        <v>49.3</v>
      </c>
      <c r="U345" s="2">
        <v>1</v>
      </c>
      <c r="V345" s="2" t="s">
        <v>647</v>
      </c>
      <c r="W345" s="4"/>
      <c r="X345" s="3"/>
      <c r="AB345" s="2"/>
    </row>
    <row r="346" spans="1:33" x14ac:dyDescent="0.35">
      <c r="A346" s="2" t="s">
        <v>648</v>
      </c>
      <c r="B346" s="2">
        <v>343</v>
      </c>
      <c r="C346" s="2">
        <v>54</v>
      </c>
      <c r="D346" s="3">
        <v>82.9</v>
      </c>
      <c r="F346" s="3">
        <v>2.5</v>
      </c>
      <c r="H346" s="3">
        <v>0.6</v>
      </c>
      <c r="I346" s="3">
        <v>12.1</v>
      </c>
      <c r="K346" s="3">
        <v>1.9</v>
      </c>
      <c r="L346" s="2">
        <v>477</v>
      </c>
      <c r="M346" s="3">
        <v>47</v>
      </c>
      <c r="N346" s="3">
        <v>1.1000000000000001</v>
      </c>
      <c r="O346" s="4">
        <v>248</v>
      </c>
      <c r="P346" s="4">
        <v>0.05</v>
      </c>
      <c r="Q346" s="4">
        <v>0.06</v>
      </c>
      <c r="S346" s="4">
        <v>136</v>
      </c>
      <c r="U346" s="2">
        <v>1</v>
      </c>
      <c r="V346" s="2" t="s">
        <v>649</v>
      </c>
      <c r="W346" s="4"/>
      <c r="X346" s="3"/>
      <c r="AB346" s="2"/>
    </row>
    <row r="347" spans="1:33" x14ac:dyDescent="0.35">
      <c r="A347" s="2" t="s">
        <v>650</v>
      </c>
      <c r="B347" s="2">
        <v>344</v>
      </c>
      <c r="C347" s="2">
        <v>28</v>
      </c>
      <c r="D347" s="3">
        <v>91.6</v>
      </c>
      <c r="F347" s="3">
        <v>2.2000000000000002</v>
      </c>
      <c r="H347" s="3">
        <v>0.6</v>
      </c>
      <c r="I347" s="3">
        <v>4.4000000000000004</v>
      </c>
      <c r="J347" s="3">
        <v>1.8</v>
      </c>
      <c r="K347" s="3">
        <v>1.2</v>
      </c>
      <c r="L347" s="2">
        <v>26</v>
      </c>
      <c r="M347" s="3">
        <v>66</v>
      </c>
      <c r="N347" s="3">
        <v>0.6</v>
      </c>
      <c r="O347" s="4">
        <v>3</v>
      </c>
      <c r="P347" s="4">
        <v>0.05</v>
      </c>
      <c r="Q347" s="4">
        <v>7.0000000000000007E-2</v>
      </c>
      <c r="R347" s="4">
        <v>0.49</v>
      </c>
      <c r="S347" s="4">
        <v>75.3</v>
      </c>
      <c r="T347" s="2">
        <v>0</v>
      </c>
      <c r="U347" s="2">
        <v>1</v>
      </c>
      <c r="V347" s="2" t="s">
        <v>651</v>
      </c>
      <c r="W347" s="4"/>
      <c r="X347" s="3"/>
      <c r="AB347" s="2"/>
    </row>
    <row r="348" spans="1:33" x14ac:dyDescent="0.35">
      <c r="A348" s="2" t="s">
        <v>652</v>
      </c>
      <c r="B348" s="2">
        <v>345</v>
      </c>
      <c r="C348" s="2">
        <v>44</v>
      </c>
      <c r="D348" s="3">
        <v>85.6</v>
      </c>
      <c r="F348" s="3">
        <v>3.3</v>
      </c>
      <c r="H348" s="3">
        <v>1.3</v>
      </c>
      <c r="I348" s="3">
        <v>7</v>
      </c>
      <c r="J348" s="3">
        <v>1.6</v>
      </c>
      <c r="K348" s="3">
        <v>2.8</v>
      </c>
      <c r="L348" s="2">
        <v>259</v>
      </c>
      <c r="M348" s="3">
        <v>63</v>
      </c>
      <c r="N348" s="3">
        <v>5.3</v>
      </c>
      <c r="O348" s="4">
        <v>1094</v>
      </c>
      <c r="P348" s="4">
        <v>0.08</v>
      </c>
      <c r="Q348" s="4">
        <v>0.27</v>
      </c>
      <c r="R348" s="4">
        <v>1.86</v>
      </c>
      <c r="S348" s="4">
        <v>37.200000000000003</v>
      </c>
      <c r="T348" s="2">
        <v>10</v>
      </c>
      <c r="U348" s="2">
        <v>1</v>
      </c>
      <c r="V348" s="2" t="s">
        <v>653</v>
      </c>
      <c r="W348" s="4"/>
      <c r="X348" s="3"/>
      <c r="AB348" s="2"/>
      <c r="AC348" s="4"/>
      <c r="AD348" s="4"/>
      <c r="AE348" s="3"/>
      <c r="AF348" s="4"/>
      <c r="AG348" s="3"/>
    </row>
    <row r="349" spans="1:33" x14ac:dyDescent="0.35">
      <c r="A349" s="2" t="s">
        <v>654</v>
      </c>
      <c r="B349" s="2">
        <v>346</v>
      </c>
      <c r="C349" s="2">
        <v>22</v>
      </c>
      <c r="D349" s="3">
        <v>93.2</v>
      </c>
      <c r="F349" s="3">
        <v>0.6</v>
      </c>
      <c r="H349" s="3">
        <v>0.1</v>
      </c>
      <c r="I349" s="3">
        <v>5.6</v>
      </c>
      <c r="J349" s="3">
        <v>0.5</v>
      </c>
      <c r="K349" s="3">
        <v>0.5</v>
      </c>
      <c r="L349" s="2">
        <v>13</v>
      </c>
      <c r="M349" s="3">
        <v>25</v>
      </c>
      <c r="N349" s="3">
        <v>0.2</v>
      </c>
      <c r="O349" s="4">
        <v>1</v>
      </c>
      <c r="P349" s="4">
        <v>0.08</v>
      </c>
      <c r="Q349" s="4">
        <v>0.05</v>
      </c>
      <c r="R349" s="4">
        <v>0.19</v>
      </c>
      <c r="S349" s="4">
        <v>3.7</v>
      </c>
      <c r="U349" s="2">
        <v>1</v>
      </c>
      <c r="V349" s="2" t="s">
        <v>655</v>
      </c>
      <c r="W349" s="4"/>
      <c r="X349" s="3"/>
      <c r="AB349" s="2"/>
    </row>
    <row r="350" spans="1:33" x14ac:dyDescent="0.35">
      <c r="A350" s="2" t="s">
        <v>656</v>
      </c>
      <c r="B350" s="2">
        <v>347</v>
      </c>
      <c r="C350" s="2">
        <v>45</v>
      </c>
      <c r="D350" s="3">
        <v>85.3</v>
      </c>
      <c r="F350" s="3">
        <v>3.3</v>
      </c>
      <c r="H350" s="3">
        <v>0.4</v>
      </c>
      <c r="I350" s="3">
        <v>9.3000000000000007</v>
      </c>
      <c r="J350" s="3">
        <v>1.8</v>
      </c>
      <c r="K350" s="3">
        <v>1.7</v>
      </c>
      <c r="L350" s="2">
        <v>335</v>
      </c>
      <c r="M350" s="3">
        <v>57</v>
      </c>
      <c r="N350" s="3">
        <v>8.3000000000000007</v>
      </c>
      <c r="O350" s="4">
        <v>189</v>
      </c>
      <c r="P350" s="4">
        <v>0.06</v>
      </c>
      <c r="Q350" s="4">
        <v>0.43</v>
      </c>
      <c r="R350" s="4">
        <v>1.02</v>
      </c>
      <c r="S350" s="4">
        <v>70</v>
      </c>
      <c r="U350" s="2">
        <v>1</v>
      </c>
      <c r="V350" s="2" t="s">
        <v>657</v>
      </c>
      <c r="W350" s="4"/>
      <c r="X350" s="3"/>
      <c r="AB350" s="2"/>
    </row>
    <row r="351" spans="1:33" x14ac:dyDescent="0.35">
      <c r="A351" s="2" t="s">
        <v>658</v>
      </c>
      <c r="B351" s="2">
        <v>348</v>
      </c>
      <c r="C351" s="2">
        <v>49</v>
      </c>
      <c r="D351" s="3">
        <v>84.9</v>
      </c>
      <c r="F351" s="3">
        <v>3.4</v>
      </c>
      <c r="H351" s="3">
        <v>0.7</v>
      </c>
      <c r="I351" s="3">
        <v>9.6999999999999993</v>
      </c>
      <c r="J351" s="3">
        <v>0.8</v>
      </c>
      <c r="K351" s="3">
        <v>1.3</v>
      </c>
      <c r="L351" s="2">
        <v>138</v>
      </c>
      <c r="M351" s="3">
        <v>109</v>
      </c>
      <c r="N351" s="3">
        <v>1.7</v>
      </c>
      <c r="P351" s="4">
        <v>0.02</v>
      </c>
      <c r="Q351" s="4">
        <v>0.12</v>
      </c>
      <c r="R351" s="4">
        <v>0.72</v>
      </c>
      <c r="S351" s="4">
        <v>3.2</v>
      </c>
      <c r="U351" s="2">
        <v>1</v>
      </c>
      <c r="V351" s="2" t="s">
        <v>659</v>
      </c>
      <c r="W351" s="4"/>
      <c r="X351" s="3"/>
      <c r="AB351" s="2"/>
    </row>
    <row r="352" spans="1:33" x14ac:dyDescent="0.35">
      <c r="A352" s="2" t="s">
        <v>660</v>
      </c>
      <c r="B352" s="2">
        <v>349</v>
      </c>
      <c r="C352" s="2">
        <v>92</v>
      </c>
      <c r="D352" s="3">
        <v>73.7</v>
      </c>
      <c r="F352" s="3">
        <v>1.8</v>
      </c>
      <c r="H352" s="3">
        <v>0.5</v>
      </c>
      <c r="I352" s="3">
        <v>23.5</v>
      </c>
      <c r="J352" s="3">
        <v>1.6</v>
      </c>
      <c r="K352" s="3">
        <v>0.5</v>
      </c>
      <c r="L352" s="2">
        <v>22</v>
      </c>
      <c r="M352" s="3">
        <v>56</v>
      </c>
      <c r="N352" s="3">
        <v>2.1</v>
      </c>
      <c r="P352" s="4">
        <v>0.03</v>
      </c>
      <c r="Q352" s="4">
        <v>0.1</v>
      </c>
      <c r="R352" s="4">
        <v>0.67</v>
      </c>
      <c r="S352" s="4">
        <v>5</v>
      </c>
      <c r="U352" s="2">
        <v>1</v>
      </c>
      <c r="V352" s="2" t="s">
        <v>661</v>
      </c>
      <c r="W352" s="4"/>
      <c r="X352" s="3"/>
      <c r="AB352" s="2"/>
    </row>
    <row r="353" spans="1:33" x14ac:dyDescent="0.35">
      <c r="A353" s="2" t="s">
        <v>662</v>
      </c>
      <c r="B353" s="2">
        <v>350</v>
      </c>
      <c r="C353" s="2">
        <v>18</v>
      </c>
      <c r="D353" s="3">
        <v>93.6</v>
      </c>
      <c r="F353" s="3">
        <v>1.2</v>
      </c>
      <c r="H353" s="3">
        <v>0.2</v>
      </c>
      <c r="I353" s="3">
        <v>3.8</v>
      </c>
      <c r="J353" s="3">
        <v>1.1000000000000001</v>
      </c>
      <c r="K353" s="3">
        <v>1.2</v>
      </c>
      <c r="L353" s="2">
        <v>85</v>
      </c>
      <c r="M353" s="3">
        <v>76</v>
      </c>
      <c r="N353" s="3">
        <v>2</v>
      </c>
      <c r="O353" s="4">
        <v>159</v>
      </c>
      <c r="P353" s="4">
        <v>7.0000000000000007E-2</v>
      </c>
      <c r="Q353" s="4">
        <v>7.0000000000000007E-2</v>
      </c>
      <c r="R353" s="4">
        <v>0.47</v>
      </c>
      <c r="S353" s="4">
        <v>8.6</v>
      </c>
      <c r="T353" s="2">
        <v>24</v>
      </c>
      <c r="U353" s="2">
        <v>1</v>
      </c>
      <c r="V353" s="2" t="s">
        <v>662</v>
      </c>
      <c r="W353" s="4"/>
      <c r="X353" s="3"/>
      <c r="AB353" s="2"/>
    </row>
    <row r="354" spans="1:33" x14ac:dyDescent="0.35">
      <c r="A354" s="2" t="s">
        <v>663</v>
      </c>
      <c r="B354" s="2">
        <v>351</v>
      </c>
      <c r="C354" s="2">
        <v>23</v>
      </c>
      <c r="D354" s="3">
        <v>92.3</v>
      </c>
      <c r="F354" s="3">
        <v>2.2000000000000002</v>
      </c>
      <c r="H354" s="3">
        <v>0.2</v>
      </c>
      <c r="I354" s="3">
        <v>4.5999999999999996</v>
      </c>
      <c r="J354" s="3">
        <v>1.6</v>
      </c>
      <c r="K354" s="3">
        <v>0.7</v>
      </c>
      <c r="L354" s="2">
        <v>35</v>
      </c>
      <c r="M354" s="3">
        <v>35</v>
      </c>
      <c r="N354" s="3">
        <v>1.2</v>
      </c>
      <c r="O354" s="4">
        <v>4</v>
      </c>
      <c r="P354" s="4">
        <v>0.09</v>
      </c>
      <c r="Q354" s="4">
        <v>0.05</v>
      </c>
      <c r="R354" s="4">
        <v>0.82</v>
      </c>
      <c r="S354" s="4">
        <v>8</v>
      </c>
      <c r="T354" s="2">
        <v>44</v>
      </c>
      <c r="U354" s="2">
        <v>1</v>
      </c>
      <c r="V354" s="2" t="s">
        <v>664</v>
      </c>
      <c r="W354" s="4"/>
      <c r="X354" s="3"/>
      <c r="AB354" s="2"/>
    </row>
    <row r="355" spans="1:33" x14ac:dyDescent="0.35">
      <c r="A355" s="2" t="s">
        <v>665</v>
      </c>
      <c r="B355" s="2">
        <v>352</v>
      </c>
      <c r="C355" s="2">
        <v>32</v>
      </c>
      <c r="D355" s="3">
        <v>89.5</v>
      </c>
      <c r="F355" s="3">
        <v>1.9</v>
      </c>
      <c r="H355" s="3">
        <v>0.6</v>
      </c>
      <c r="I355" s="3">
        <v>6.3</v>
      </c>
      <c r="J355" s="3">
        <v>0.8</v>
      </c>
      <c r="K355" s="3">
        <v>1.7</v>
      </c>
      <c r="L355" s="2">
        <v>80</v>
      </c>
      <c r="M355" s="3">
        <v>40</v>
      </c>
      <c r="N355" s="3">
        <v>4.5999999999999996</v>
      </c>
      <c r="O355" s="4">
        <v>190</v>
      </c>
      <c r="P355" s="4">
        <v>0.08</v>
      </c>
      <c r="Q355" s="4">
        <v>0.25</v>
      </c>
      <c r="R355" s="4">
        <v>0.65</v>
      </c>
      <c r="S355" s="4">
        <v>16.399999999999999</v>
      </c>
      <c r="T355" s="2">
        <v>25</v>
      </c>
      <c r="U355" s="2">
        <v>1</v>
      </c>
      <c r="V355" s="2" t="s">
        <v>666</v>
      </c>
      <c r="W355" s="4"/>
      <c r="X355" s="3"/>
      <c r="AB355" s="2"/>
    </row>
    <row r="356" spans="1:33" x14ac:dyDescent="0.35">
      <c r="A356" s="2" t="s">
        <v>667</v>
      </c>
      <c r="B356" s="2">
        <v>353</v>
      </c>
      <c r="C356" s="2">
        <v>32</v>
      </c>
      <c r="D356" s="3">
        <v>90</v>
      </c>
      <c r="F356" s="3">
        <v>2.8</v>
      </c>
      <c r="H356" s="3">
        <v>0.9</v>
      </c>
      <c r="I356" s="3">
        <v>4.9000000000000004</v>
      </c>
      <c r="J356" s="3">
        <v>1.5</v>
      </c>
      <c r="K356" s="3">
        <v>1.4</v>
      </c>
      <c r="L356" s="2">
        <v>234</v>
      </c>
      <c r="M356" s="3">
        <v>45</v>
      </c>
      <c r="N356" s="3">
        <v>4.3</v>
      </c>
      <c r="O356" s="4">
        <v>378</v>
      </c>
      <c r="P356" s="4">
        <v>7.0000000000000007E-2</v>
      </c>
      <c r="Q356" s="4">
        <v>0.2</v>
      </c>
      <c r="R356" s="4">
        <v>0.69</v>
      </c>
      <c r="S356" s="4">
        <v>15.2</v>
      </c>
      <c r="T356" s="2">
        <v>25</v>
      </c>
      <c r="U356" s="2">
        <v>1</v>
      </c>
      <c r="V356" s="2" t="s">
        <v>666</v>
      </c>
      <c r="W356" s="4"/>
      <c r="X356" s="3"/>
      <c r="AB356" s="2"/>
    </row>
    <row r="357" spans="1:33" x14ac:dyDescent="0.35">
      <c r="A357" s="2" t="s">
        <v>668</v>
      </c>
      <c r="B357" s="2">
        <v>354</v>
      </c>
      <c r="C357" s="2">
        <v>41</v>
      </c>
      <c r="D357" s="3">
        <v>87.4</v>
      </c>
      <c r="F357" s="3">
        <v>4.5</v>
      </c>
      <c r="H357" s="3">
        <v>0.7</v>
      </c>
      <c r="I357" s="3">
        <v>6.7</v>
      </c>
      <c r="J357" s="3">
        <v>1.2</v>
      </c>
      <c r="K357" s="3">
        <v>0.7</v>
      </c>
      <c r="L357" s="2">
        <v>22</v>
      </c>
      <c r="M357" s="3">
        <v>261</v>
      </c>
      <c r="N357" s="3">
        <v>0.8</v>
      </c>
      <c r="O357" s="4">
        <v>1</v>
      </c>
      <c r="P357" s="4">
        <v>0.05</v>
      </c>
      <c r="Q357" s="4">
        <v>7.0000000000000007E-2</v>
      </c>
      <c r="R357" s="4">
        <v>0.97</v>
      </c>
      <c r="S357" s="4">
        <v>15.4</v>
      </c>
      <c r="T357" s="2">
        <v>0</v>
      </c>
      <c r="U357" s="2">
        <v>1</v>
      </c>
      <c r="V357" s="2" t="s">
        <v>669</v>
      </c>
      <c r="W357" s="4"/>
      <c r="X357" s="3"/>
      <c r="AB357" s="2"/>
    </row>
    <row r="358" spans="1:33" x14ac:dyDescent="0.35">
      <c r="A358" s="2" t="s">
        <v>670</v>
      </c>
      <c r="B358" s="2">
        <v>355</v>
      </c>
      <c r="C358" s="2">
        <v>33</v>
      </c>
      <c r="D358" s="3">
        <v>86.7</v>
      </c>
      <c r="F358" s="3">
        <v>3.1</v>
      </c>
      <c r="H358" s="3">
        <v>1</v>
      </c>
      <c r="I358" s="3">
        <v>7</v>
      </c>
      <c r="J358" s="3">
        <v>2.5</v>
      </c>
      <c r="K358" s="3">
        <v>2.2000000000000002</v>
      </c>
      <c r="L358" s="2">
        <v>206</v>
      </c>
      <c r="M358" s="3">
        <v>70</v>
      </c>
      <c r="N358" s="3">
        <v>9.1</v>
      </c>
      <c r="O358" s="4">
        <v>1094</v>
      </c>
      <c r="P358" s="4">
        <v>0.06</v>
      </c>
      <c r="Q358" s="4">
        <v>0.13</v>
      </c>
      <c r="R358" s="4">
        <v>1</v>
      </c>
      <c r="S358" s="4">
        <v>2</v>
      </c>
      <c r="U358" s="2">
        <v>1</v>
      </c>
      <c r="V358" s="2" t="s">
        <v>671</v>
      </c>
      <c r="W358" s="4"/>
      <c r="X358" s="3"/>
      <c r="AB358" s="2"/>
    </row>
    <row r="359" spans="1:33" x14ac:dyDescent="0.35">
      <c r="A359" s="2" t="s">
        <v>672</v>
      </c>
      <c r="B359" s="2">
        <v>356</v>
      </c>
      <c r="C359" s="2">
        <v>50</v>
      </c>
      <c r="D359" s="3">
        <v>81.400000000000006</v>
      </c>
      <c r="F359" s="3">
        <v>4.7</v>
      </c>
      <c r="H359" s="3">
        <v>0.6</v>
      </c>
      <c r="I359" s="3">
        <v>9.5</v>
      </c>
      <c r="J359" s="3">
        <v>1.8</v>
      </c>
      <c r="K359" s="3">
        <v>3.8</v>
      </c>
      <c r="L359" s="2">
        <v>377</v>
      </c>
      <c r="M359" s="3">
        <v>63</v>
      </c>
      <c r="N359" s="3">
        <v>1.5</v>
      </c>
      <c r="O359" s="4">
        <v>251</v>
      </c>
      <c r="P359" s="4">
        <v>0.06</v>
      </c>
      <c r="Q359" s="4">
        <v>0.95</v>
      </c>
      <c r="R359" s="4">
        <v>1.2</v>
      </c>
      <c r="S359" s="4">
        <v>11.1</v>
      </c>
      <c r="T359" s="2">
        <v>0</v>
      </c>
      <c r="U359" s="2">
        <v>1</v>
      </c>
      <c r="V359" s="2" t="s">
        <v>673</v>
      </c>
      <c r="W359" s="4"/>
      <c r="X359" s="3"/>
      <c r="AB359" s="2"/>
    </row>
    <row r="360" spans="1:33" x14ac:dyDescent="0.35">
      <c r="A360" s="2" t="s">
        <v>674</v>
      </c>
      <c r="B360" s="2">
        <v>357</v>
      </c>
      <c r="C360" s="2">
        <v>47</v>
      </c>
      <c r="D360" s="3">
        <v>83.4</v>
      </c>
      <c r="F360" s="3">
        <v>5</v>
      </c>
      <c r="H360" s="3">
        <v>0.8</v>
      </c>
      <c r="I360" s="3">
        <v>8</v>
      </c>
      <c r="J360" s="3">
        <v>2.2999999999999998</v>
      </c>
      <c r="K360" s="3">
        <v>2</v>
      </c>
      <c r="L360" s="2">
        <v>412</v>
      </c>
      <c r="M360" s="3">
        <v>79</v>
      </c>
      <c r="N360" s="3">
        <v>8.6999999999999993</v>
      </c>
      <c r="O360" s="4">
        <v>426</v>
      </c>
      <c r="P360" s="4">
        <v>0.06</v>
      </c>
      <c r="Q360" s="4">
        <v>0.27</v>
      </c>
      <c r="R360" s="4">
        <v>1.47</v>
      </c>
      <c r="S360" s="4">
        <v>17.100000000000001</v>
      </c>
      <c r="T360" s="2">
        <v>0</v>
      </c>
      <c r="U360" s="2">
        <v>1</v>
      </c>
      <c r="V360" s="2" t="s">
        <v>675</v>
      </c>
      <c r="W360" s="4"/>
      <c r="X360" s="3"/>
      <c r="AB360" s="2"/>
    </row>
    <row r="361" spans="1:33" x14ac:dyDescent="0.35">
      <c r="A361" s="2" t="s">
        <v>676</v>
      </c>
      <c r="B361" s="2">
        <v>358</v>
      </c>
      <c r="C361" s="2">
        <v>27</v>
      </c>
      <c r="D361" s="3">
        <v>90.8</v>
      </c>
      <c r="F361" s="3">
        <v>1.6</v>
      </c>
      <c r="H361" s="3">
        <v>0.2</v>
      </c>
      <c r="I361" s="3">
        <v>6</v>
      </c>
      <c r="J361" s="3">
        <v>1</v>
      </c>
      <c r="K361" s="3">
        <v>1.4</v>
      </c>
      <c r="L361" s="2">
        <v>113</v>
      </c>
      <c r="M361" s="3">
        <v>55</v>
      </c>
      <c r="N361" s="3">
        <v>2.9</v>
      </c>
      <c r="O361" s="4">
        <v>276</v>
      </c>
      <c r="P361" s="4">
        <v>0.05</v>
      </c>
      <c r="Q361" s="4">
        <v>0.13</v>
      </c>
      <c r="R361" s="4">
        <v>0.47</v>
      </c>
      <c r="S361" s="4">
        <v>22.2</v>
      </c>
      <c r="U361" s="2">
        <v>1</v>
      </c>
      <c r="V361" s="2" t="s">
        <v>677</v>
      </c>
      <c r="W361" s="4"/>
      <c r="X361" s="3"/>
      <c r="AB361" s="2"/>
    </row>
    <row r="362" spans="1:33" x14ac:dyDescent="0.35">
      <c r="A362" s="2" t="s">
        <v>678</v>
      </c>
      <c r="B362" s="2">
        <v>359</v>
      </c>
      <c r="C362" s="2">
        <v>66</v>
      </c>
      <c r="D362" s="3">
        <v>78.099999999999994</v>
      </c>
      <c r="F362" s="3">
        <v>7.3</v>
      </c>
      <c r="H362" s="3">
        <v>1.7</v>
      </c>
      <c r="I362" s="3">
        <v>9.5</v>
      </c>
      <c r="J362" s="3">
        <v>2.8</v>
      </c>
      <c r="K362" s="3">
        <v>3.4</v>
      </c>
      <c r="L362" s="2">
        <v>548</v>
      </c>
      <c r="M362" s="3">
        <v>133</v>
      </c>
      <c r="N362" s="3">
        <v>8.4</v>
      </c>
      <c r="O362" s="4">
        <v>350</v>
      </c>
      <c r="P362" s="4">
        <v>0.3</v>
      </c>
      <c r="Q362" s="4">
        <v>0.16</v>
      </c>
      <c r="R362" s="4">
        <v>2.72</v>
      </c>
      <c r="S362" s="4">
        <v>0.7</v>
      </c>
      <c r="U362" s="2">
        <v>1</v>
      </c>
      <c r="V362" s="2" t="s">
        <v>679</v>
      </c>
      <c r="W362" s="4"/>
      <c r="X362" s="3"/>
      <c r="AB362" s="2"/>
    </row>
    <row r="363" spans="1:33" x14ac:dyDescent="0.35">
      <c r="A363" s="2" t="s">
        <v>680</v>
      </c>
      <c r="B363" s="2">
        <v>360</v>
      </c>
      <c r="C363" s="2">
        <v>48</v>
      </c>
      <c r="D363" s="3">
        <v>84.9</v>
      </c>
      <c r="F363" s="3">
        <v>3.2</v>
      </c>
      <c r="H363" s="3">
        <v>0.9</v>
      </c>
      <c r="I363" s="3">
        <v>9.1</v>
      </c>
      <c r="J363" s="3">
        <v>1.3</v>
      </c>
      <c r="K363" s="3">
        <v>1.9</v>
      </c>
      <c r="L363" s="2">
        <v>581</v>
      </c>
      <c r="M363" s="3">
        <v>46</v>
      </c>
      <c r="N363" s="3">
        <v>2.4</v>
      </c>
      <c r="O363" s="4">
        <v>102</v>
      </c>
      <c r="P363" s="4">
        <v>0.03</v>
      </c>
      <c r="Q363" s="4">
        <v>0.26</v>
      </c>
      <c r="R363" s="4">
        <v>0.54</v>
      </c>
      <c r="S363" s="4">
        <v>103.8</v>
      </c>
      <c r="U363" s="2">
        <v>1</v>
      </c>
      <c r="V363" s="2" t="s">
        <v>681</v>
      </c>
      <c r="W363" s="4"/>
      <c r="X363" s="3"/>
      <c r="AB363" s="2"/>
    </row>
    <row r="364" spans="1:33" x14ac:dyDescent="0.35">
      <c r="A364" s="2" t="s">
        <v>682</v>
      </c>
      <c r="B364" s="2">
        <v>361</v>
      </c>
      <c r="C364" s="2">
        <v>24</v>
      </c>
      <c r="D364" s="3">
        <v>92</v>
      </c>
      <c r="F364" s="3">
        <v>1.2</v>
      </c>
      <c r="H364" s="3">
        <v>0.3</v>
      </c>
      <c r="I364" s="3">
        <v>5.2</v>
      </c>
      <c r="J364" s="3">
        <v>1.4</v>
      </c>
      <c r="K364" s="3">
        <v>1.3</v>
      </c>
      <c r="L364" s="2">
        <v>301</v>
      </c>
      <c r="M364" s="3">
        <v>64</v>
      </c>
      <c r="N364" s="3">
        <v>3.1</v>
      </c>
      <c r="O364" s="4">
        <v>26</v>
      </c>
      <c r="P364" s="4">
        <v>0.01</v>
      </c>
      <c r="Q364" s="4">
        <v>0.09</v>
      </c>
      <c r="R364" s="4">
        <v>0.94</v>
      </c>
      <c r="S364" s="4">
        <v>57.6</v>
      </c>
      <c r="U364" s="2">
        <v>1</v>
      </c>
      <c r="V364" s="2" t="s">
        <v>681</v>
      </c>
      <c r="W364" s="4"/>
      <c r="X364" s="3"/>
      <c r="AB364" s="2"/>
    </row>
    <row r="365" spans="1:33" x14ac:dyDescent="0.35">
      <c r="A365" s="2" t="s">
        <v>683</v>
      </c>
      <c r="B365" s="2">
        <v>362</v>
      </c>
      <c r="C365" s="2">
        <v>11</v>
      </c>
      <c r="D365" s="3">
        <v>96.6</v>
      </c>
      <c r="F365" s="3">
        <v>0.6</v>
      </c>
      <c r="H365" s="3">
        <v>0.1</v>
      </c>
      <c r="I365" s="3">
        <v>2.4</v>
      </c>
      <c r="J365" s="3">
        <v>0.7</v>
      </c>
      <c r="K365" s="3">
        <v>0.3</v>
      </c>
      <c r="L365" s="2">
        <v>52</v>
      </c>
      <c r="M365" s="3">
        <v>20</v>
      </c>
      <c r="N365" s="3">
        <v>0.1</v>
      </c>
      <c r="O365" s="4">
        <v>6</v>
      </c>
      <c r="P365" s="4">
        <v>0.02</v>
      </c>
      <c r="Q365" s="4">
        <v>0.06</v>
      </c>
      <c r="R365" s="4">
        <v>0.13</v>
      </c>
      <c r="S365" s="4">
        <v>1.5</v>
      </c>
      <c r="U365" s="2">
        <v>1</v>
      </c>
      <c r="V365" s="2" t="s">
        <v>684</v>
      </c>
      <c r="W365" s="4"/>
      <c r="X365" s="3"/>
      <c r="AB365" s="2"/>
    </row>
    <row r="366" spans="1:33" x14ac:dyDescent="0.35">
      <c r="A366" s="2" t="s">
        <v>685</v>
      </c>
      <c r="B366" s="2">
        <v>363</v>
      </c>
      <c r="C366" s="2">
        <v>19</v>
      </c>
      <c r="D366" s="3">
        <v>93.4</v>
      </c>
      <c r="F366" s="3">
        <v>1.5</v>
      </c>
      <c r="H366" s="3">
        <v>0.2</v>
      </c>
      <c r="I366" s="3">
        <v>3.9</v>
      </c>
      <c r="J366" s="3">
        <v>1</v>
      </c>
      <c r="K366" s="3">
        <v>1</v>
      </c>
      <c r="L366" s="2">
        <v>64</v>
      </c>
      <c r="M366" s="3">
        <v>63</v>
      </c>
      <c r="N366" s="3">
        <v>1.6</v>
      </c>
      <c r="O366" s="4">
        <v>120</v>
      </c>
      <c r="P366" s="4">
        <v>0.06</v>
      </c>
      <c r="Q366" s="4">
        <v>0.08</v>
      </c>
      <c r="R366" s="4">
        <v>0.52</v>
      </c>
      <c r="S366" s="4">
        <v>14.5</v>
      </c>
      <c r="U366" s="2">
        <v>1</v>
      </c>
      <c r="V366" s="2" t="s">
        <v>686</v>
      </c>
      <c r="W366" s="4"/>
      <c r="X366" s="3"/>
      <c r="AB366" s="2"/>
    </row>
    <row r="367" spans="1:33" x14ac:dyDescent="0.35">
      <c r="A367" s="2" t="s">
        <v>687</v>
      </c>
      <c r="B367" s="2">
        <v>364</v>
      </c>
      <c r="C367" s="2">
        <v>12</v>
      </c>
      <c r="D367" s="3">
        <v>95.7</v>
      </c>
      <c r="F367" s="3">
        <v>1.3</v>
      </c>
      <c r="H367" s="3">
        <v>0.2</v>
      </c>
      <c r="I367" s="3">
        <v>2.1</v>
      </c>
      <c r="J367" s="3">
        <v>0.8</v>
      </c>
      <c r="K367" s="3">
        <v>0.7</v>
      </c>
      <c r="L367" s="2">
        <v>47</v>
      </c>
      <c r="M367" s="3">
        <v>49</v>
      </c>
      <c r="N367" s="3">
        <v>1</v>
      </c>
      <c r="O367" s="4">
        <v>63</v>
      </c>
      <c r="P367" s="4">
        <v>0.06</v>
      </c>
      <c r="Q367" s="4">
        <v>0.05</v>
      </c>
      <c r="R367" s="4">
        <v>0.48</v>
      </c>
      <c r="S367" s="4">
        <v>7.4</v>
      </c>
      <c r="U367" s="2">
        <v>1</v>
      </c>
      <c r="V367" s="2" t="s">
        <v>688</v>
      </c>
      <c r="W367" s="4"/>
      <c r="X367" s="3"/>
      <c r="AB367" s="2"/>
    </row>
    <row r="368" spans="1:33" x14ac:dyDescent="0.35">
      <c r="A368" s="2" t="s">
        <v>689</v>
      </c>
      <c r="B368" s="2">
        <v>365</v>
      </c>
      <c r="C368" s="2">
        <v>53</v>
      </c>
      <c r="D368" s="3">
        <v>84.8</v>
      </c>
      <c r="F368" s="3">
        <v>0.4</v>
      </c>
      <c r="H368" s="3">
        <v>0.1</v>
      </c>
      <c r="I368" s="3">
        <v>14.4</v>
      </c>
      <c r="J368" s="3">
        <v>0.8</v>
      </c>
      <c r="K368" s="3">
        <v>0.3</v>
      </c>
      <c r="L368" s="2">
        <v>44</v>
      </c>
      <c r="M368" s="3">
        <v>16</v>
      </c>
      <c r="N368" s="3">
        <v>1.3</v>
      </c>
      <c r="O368" s="4">
        <v>238</v>
      </c>
      <c r="P368" s="4">
        <v>0.36</v>
      </c>
      <c r="Q368" s="4">
        <v>0.34</v>
      </c>
      <c r="R368" s="4">
        <v>0.61</v>
      </c>
      <c r="S368" s="4">
        <v>4</v>
      </c>
      <c r="U368" s="2">
        <v>1</v>
      </c>
      <c r="V368" s="2" t="s">
        <v>689</v>
      </c>
      <c r="W368" s="4"/>
      <c r="X368" s="3"/>
      <c r="AB368" s="2"/>
      <c r="AC368" s="4"/>
      <c r="AD368" s="4"/>
      <c r="AE368" s="3"/>
      <c r="AF368" s="4"/>
      <c r="AG368" s="3"/>
    </row>
    <row r="369" spans="1:33" x14ac:dyDescent="0.35">
      <c r="A369" s="2" t="s">
        <v>690</v>
      </c>
      <c r="B369" s="2">
        <v>366</v>
      </c>
      <c r="C369" s="2">
        <v>48</v>
      </c>
      <c r="D369" s="3">
        <v>86.3</v>
      </c>
      <c r="F369" s="3">
        <v>1.8</v>
      </c>
      <c r="H369" s="3">
        <v>1.3</v>
      </c>
      <c r="I369" s="3">
        <v>9.1999999999999993</v>
      </c>
      <c r="J369" s="3">
        <v>0.5</v>
      </c>
      <c r="K369" s="3">
        <v>1.4</v>
      </c>
      <c r="L369" s="2">
        <v>211</v>
      </c>
      <c r="M369" s="3">
        <v>85</v>
      </c>
      <c r="N369" s="3">
        <v>1.3</v>
      </c>
      <c r="O369" s="4">
        <v>1331</v>
      </c>
      <c r="P369" s="4">
        <v>0.09</v>
      </c>
      <c r="Q369" s="4">
        <v>0.35</v>
      </c>
      <c r="R369" s="4">
        <v>1.04</v>
      </c>
      <c r="S369" s="4">
        <v>25.2</v>
      </c>
      <c r="U369" s="2">
        <v>1</v>
      </c>
      <c r="V369" s="2" t="s">
        <v>691</v>
      </c>
      <c r="W369" s="4"/>
      <c r="X369" s="3"/>
      <c r="AB369" s="2"/>
    </row>
    <row r="370" spans="1:33" x14ac:dyDescent="0.35">
      <c r="A370" s="2" t="s">
        <v>692</v>
      </c>
      <c r="B370" s="2">
        <v>367</v>
      </c>
      <c r="C370" s="2">
        <v>32</v>
      </c>
      <c r="D370" s="3">
        <v>89</v>
      </c>
      <c r="F370" s="3">
        <v>3.5</v>
      </c>
      <c r="H370" s="3">
        <v>0.6</v>
      </c>
      <c r="I370" s="3">
        <v>5.2</v>
      </c>
      <c r="J370" s="3">
        <v>1.3</v>
      </c>
      <c r="K370" s="3">
        <v>1.7</v>
      </c>
      <c r="L370" s="2">
        <v>478</v>
      </c>
      <c r="M370" s="3">
        <v>92</v>
      </c>
      <c r="N370" s="3">
        <v>1.7</v>
      </c>
      <c r="O370" s="4">
        <v>1023</v>
      </c>
      <c r="P370" s="4">
        <v>0.28999999999999998</v>
      </c>
      <c r="Q370" s="4">
        <v>0.2</v>
      </c>
      <c r="U370" s="2">
        <v>1</v>
      </c>
      <c r="V370" s="2" t="s">
        <v>693</v>
      </c>
      <c r="W370" s="4"/>
      <c r="X370" s="3"/>
      <c r="AB370" s="2"/>
    </row>
    <row r="371" spans="1:33" x14ac:dyDescent="0.35">
      <c r="A371" s="2" t="s">
        <v>694</v>
      </c>
      <c r="B371" s="2">
        <v>368</v>
      </c>
      <c r="C371" s="2">
        <v>268</v>
      </c>
      <c r="D371" s="3">
        <v>16</v>
      </c>
      <c r="F371" s="3">
        <v>3.2</v>
      </c>
      <c r="H371" s="3">
        <v>2.8</v>
      </c>
      <c r="I371" s="3">
        <v>66.3</v>
      </c>
      <c r="J371" s="3">
        <v>9.4</v>
      </c>
      <c r="K371" s="3">
        <v>11.7</v>
      </c>
      <c r="L371" s="2">
        <v>2237</v>
      </c>
      <c r="M371" s="3">
        <v>269</v>
      </c>
      <c r="N371" s="3">
        <v>22.4</v>
      </c>
      <c r="O371" s="4">
        <v>306</v>
      </c>
      <c r="P371" s="4">
        <v>0.35</v>
      </c>
      <c r="Q371" s="4">
        <v>1.81</v>
      </c>
      <c r="R371" s="4">
        <v>6.85</v>
      </c>
      <c r="S371" s="4">
        <v>0</v>
      </c>
      <c r="U371" s="2">
        <v>1</v>
      </c>
      <c r="V371" s="2" t="s">
        <v>695</v>
      </c>
      <c r="W371" s="4"/>
      <c r="X371" s="3"/>
      <c r="AB371" s="2"/>
    </row>
    <row r="372" spans="1:33" x14ac:dyDescent="0.35">
      <c r="A372" s="2" t="s">
        <v>696</v>
      </c>
      <c r="B372" s="2">
        <v>369</v>
      </c>
      <c r="C372" s="2">
        <v>16</v>
      </c>
      <c r="D372" s="3">
        <v>94.7</v>
      </c>
      <c r="F372" s="3">
        <v>0.6</v>
      </c>
      <c r="H372" s="3">
        <v>0.2</v>
      </c>
      <c r="I372" s="3">
        <v>3.6</v>
      </c>
      <c r="J372" s="3">
        <v>0.6</v>
      </c>
      <c r="K372" s="3">
        <v>0.9</v>
      </c>
      <c r="L372" s="2">
        <v>34</v>
      </c>
      <c r="M372" s="3">
        <v>34</v>
      </c>
      <c r="N372" s="3">
        <v>0.1</v>
      </c>
      <c r="O372" s="4">
        <v>0</v>
      </c>
      <c r="P372" s="4">
        <v>0.01</v>
      </c>
      <c r="Q372" s="4">
        <v>0.04</v>
      </c>
      <c r="R372" s="4">
        <v>0.23</v>
      </c>
      <c r="S372" s="4">
        <v>21.1</v>
      </c>
      <c r="U372" s="2">
        <v>1</v>
      </c>
      <c r="V372" s="2" t="s">
        <v>697</v>
      </c>
      <c r="W372" s="4"/>
      <c r="X372" s="3"/>
      <c r="AB372" s="2"/>
    </row>
    <row r="373" spans="1:33" x14ac:dyDescent="0.35">
      <c r="A373" s="2" t="s">
        <v>698</v>
      </c>
      <c r="B373" s="2">
        <v>370</v>
      </c>
      <c r="C373" s="2">
        <v>35</v>
      </c>
      <c r="D373" s="3">
        <v>88.1</v>
      </c>
      <c r="F373" s="3">
        <v>2.9</v>
      </c>
      <c r="H373" s="3">
        <v>0.4</v>
      </c>
      <c r="I373" s="3">
        <v>7</v>
      </c>
      <c r="J373" s="3">
        <v>2.5</v>
      </c>
      <c r="K373" s="3">
        <v>1.6</v>
      </c>
      <c r="L373" s="2">
        <v>367</v>
      </c>
      <c r="M373" s="3">
        <v>95</v>
      </c>
      <c r="N373" s="3">
        <v>2.8</v>
      </c>
      <c r="O373" s="4">
        <v>309</v>
      </c>
      <c r="P373" s="4">
        <v>0.12</v>
      </c>
      <c r="Q373" s="4">
        <v>0.38</v>
      </c>
      <c r="R373" s="4">
        <v>2.4</v>
      </c>
      <c r="S373" s="4">
        <v>49.2</v>
      </c>
      <c r="U373" s="2">
        <v>1</v>
      </c>
      <c r="V373" s="2" t="s">
        <v>699</v>
      </c>
      <c r="W373" s="4"/>
      <c r="X373" s="3"/>
      <c r="AB373" s="2"/>
      <c r="AC373" s="4"/>
      <c r="AD373" s="4"/>
      <c r="AE373" s="3"/>
      <c r="AF373" s="4"/>
      <c r="AG373" s="3"/>
    </row>
    <row r="374" spans="1:33" x14ac:dyDescent="0.35">
      <c r="A374" s="2" t="s">
        <v>700</v>
      </c>
      <c r="B374" s="2">
        <v>371</v>
      </c>
      <c r="C374" s="2">
        <v>48</v>
      </c>
      <c r="D374" s="3">
        <v>85.1</v>
      </c>
      <c r="F374" s="3">
        <v>1.6</v>
      </c>
      <c r="H374" s="3">
        <v>0.5</v>
      </c>
      <c r="I374" s="3">
        <v>11.3</v>
      </c>
      <c r="J374" s="3">
        <v>1.8</v>
      </c>
      <c r="K374" s="3">
        <v>1.5</v>
      </c>
      <c r="L374" s="2">
        <v>312</v>
      </c>
      <c r="M374" s="3">
        <v>46</v>
      </c>
      <c r="N374" s="3">
        <v>9.3000000000000007</v>
      </c>
      <c r="O374" s="4">
        <v>1750</v>
      </c>
      <c r="P374" s="4">
        <v>0.08</v>
      </c>
      <c r="Q374" s="4">
        <v>0.3</v>
      </c>
      <c r="R374" s="4">
        <v>0.65</v>
      </c>
      <c r="S374" s="4">
        <v>10</v>
      </c>
      <c r="U374" s="2">
        <v>1</v>
      </c>
      <c r="V374" s="2" t="s">
        <v>701</v>
      </c>
      <c r="W374" s="4"/>
      <c r="X374" s="3"/>
      <c r="AB374" s="2"/>
    </row>
    <row r="375" spans="1:33" x14ac:dyDescent="0.35">
      <c r="A375" s="2" t="s">
        <v>702</v>
      </c>
      <c r="B375" s="2">
        <v>372</v>
      </c>
      <c r="C375" s="2">
        <v>28</v>
      </c>
      <c r="D375" s="3">
        <v>90.5</v>
      </c>
      <c r="F375" s="3">
        <v>1.3</v>
      </c>
      <c r="H375" s="3">
        <v>0.3</v>
      </c>
      <c r="I375" s="3">
        <v>6.3</v>
      </c>
      <c r="J375" s="3">
        <v>0.9</v>
      </c>
      <c r="K375" s="3">
        <v>1.6</v>
      </c>
      <c r="L375" s="2">
        <v>235</v>
      </c>
      <c r="M375" s="3">
        <v>60</v>
      </c>
      <c r="N375" s="3">
        <v>3</v>
      </c>
      <c r="O375" s="4">
        <v>178</v>
      </c>
      <c r="P375" s="4">
        <v>0.05</v>
      </c>
      <c r="Q375" s="4">
        <v>0.1</v>
      </c>
      <c r="R375" s="4">
        <v>0.73</v>
      </c>
      <c r="S375" s="4">
        <v>50</v>
      </c>
      <c r="U375" s="2">
        <v>1</v>
      </c>
      <c r="V375" s="2" t="s">
        <v>703</v>
      </c>
      <c r="W375" s="4"/>
      <c r="X375" s="3"/>
      <c r="AB375" s="2"/>
    </row>
    <row r="376" spans="1:33" x14ac:dyDescent="0.35">
      <c r="A376" s="2" t="s">
        <v>704</v>
      </c>
      <c r="B376" s="2">
        <v>373</v>
      </c>
      <c r="C376" s="2">
        <v>22</v>
      </c>
      <c r="D376" s="3">
        <v>92</v>
      </c>
      <c r="F376" s="3">
        <v>0.4</v>
      </c>
      <c r="H376" s="3">
        <v>0.2</v>
      </c>
      <c r="I376" s="3">
        <v>5.4</v>
      </c>
      <c r="J376" s="3">
        <v>0.5</v>
      </c>
      <c r="K376" s="3">
        <v>2</v>
      </c>
      <c r="L376" s="2">
        <v>302</v>
      </c>
      <c r="M376" s="3">
        <v>84</v>
      </c>
      <c r="N376" s="3">
        <v>1.2</v>
      </c>
      <c r="O376" s="4">
        <v>0</v>
      </c>
      <c r="P376" s="4">
        <v>0.01</v>
      </c>
      <c r="Q376" s="4">
        <v>0.05</v>
      </c>
      <c r="R376" s="4">
        <v>0.53</v>
      </c>
      <c r="S376" s="4">
        <v>12</v>
      </c>
      <c r="U376" s="2">
        <v>1</v>
      </c>
      <c r="V376" s="2" t="s">
        <v>703</v>
      </c>
      <c r="W376" s="4"/>
      <c r="X376" s="3"/>
      <c r="AB376" s="2"/>
    </row>
    <row r="377" spans="1:33" x14ac:dyDescent="0.35">
      <c r="A377" s="2" t="s">
        <v>705</v>
      </c>
      <c r="B377" s="2">
        <v>374</v>
      </c>
      <c r="C377" s="2">
        <v>54</v>
      </c>
      <c r="D377" s="3">
        <v>81.7</v>
      </c>
      <c r="F377" s="3">
        <v>5</v>
      </c>
      <c r="H377" s="3">
        <v>1.1000000000000001</v>
      </c>
      <c r="I377" s="3">
        <v>9.1999999999999993</v>
      </c>
      <c r="J377" s="3">
        <v>2.1</v>
      </c>
      <c r="K377" s="3">
        <v>3</v>
      </c>
      <c r="L377" s="2">
        <v>459</v>
      </c>
      <c r="M377" s="3">
        <v>65</v>
      </c>
      <c r="N377" s="3">
        <v>6.3</v>
      </c>
      <c r="O377" s="4">
        <v>674</v>
      </c>
      <c r="P377" s="4">
        <v>0.11</v>
      </c>
      <c r="Q377" s="4">
        <v>0.42</v>
      </c>
      <c r="R377" s="4">
        <v>1.1200000000000001</v>
      </c>
      <c r="S377" s="4">
        <v>34.700000000000003</v>
      </c>
      <c r="U377" s="2">
        <v>1</v>
      </c>
      <c r="V377" s="2" t="s">
        <v>705</v>
      </c>
      <c r="W377" s="4"/>
      <c r="X377" s="3"/>
      <c r="AB377" s="2"/>
    </row>
    <row r="378" spans="1:33" x14ac:dyDescent="0.35">
      <c r="A378" s="2" t="s">
        <v>706</v>
      </c>
      <c r="B378" s="2">
        <v>375</v>
      </c>
      <c r="C378" s="2">
        <v>120</v>
      </c>
      <c r="D378" s="3">
        <v>64.400000000000006</v>
      </c>
      <c r="F378" s="3">
        <v>2.1</v>
      </c>
      <c r="H378" s="3">
        <v>0.3</v>
      </c>
      <c r="I378" s="3">
        <v>31.5</v>
      </c>
      <c r="J378" s="3">
        <v>1.5</v>
      </c>
      <c r="K378" s="3">
        <v>1.7</v>
      </c>
      <c r="L378" s="2">
        <v>25</v>
      </c>
      <c r="M378" s="3">
        <v>105</v>
      </c>
      <c r="N378" s="3">
        <v>1.2</v>
      </c>
      <c r="O378" s="4">
        <v>0</v>
      </c>
      <c r="P378" s="4">
        <v>0.05</v>
      </c>
      <c r="Q378" s="4">
        <v>0.22</v>
      </c>
      <c r="R378" s="4">
        <v>1.39</v>
      </c>
      <c r="S378" s="4">
        <v>42</v>
      </c>
      <c r="U378" s="2">
        <v>1</v>
      </c>
      <c r="V378" s="2" t="s">
        <v>707</v>
      </c>
      <c r="W378" s="4"/>
      <c r="X378" s="3"/>
      <c r="AB378" s="2"/>
    </row>
    <row r="379" spans="1:33" x14ac:dyDescent="0.35">
      <c r="A379" s="2" t="s">
        <v>708</v>
      </c>
      <c r="B379" s="2">
        <v>376</v>
      </c>
      <c r="C379" s="2">
        <v>11</v>
      </c>
      <c r="D379" s="3">
        <v>96.4</v>
      </c>
      <c r="F379" s="3">
        <v>0.5</v>
      </c>
      <c r="H379" s="3">
        <v>0.1</v>
      </c>
      <c r="I379" s="3">
        <v>2.6</v>
      </c>
      <c r="J379" s="3">
        <v>0.4</v>
      </c>
      <c r="K379" s="3">
        <v>0.4</v>
      </c>
      <c r="L379" s="2">
        <v>20</v>
      </c>
      <c r="M379" s="3">
        <v>22</v>
      </c>
      <c r="N379" s="3">
        <v>0.3</v>
      </c>
      <c r="O379" s="4">
        <v>1</v>
      </c>
      <c r="P379" s="4">
        <v>0.03</v>
      </c>
      <c r="Q379" s="4">
        <v>0.04</v>
      </c>
      <c r="R379" s="4">
        <v>0.09</v>
      </c>
      <c r="S379" s="4">
        <v>12.6</v>
      </c>
      <c r="U379" s="2">
        <v>1</v>
      </c>
      <c r="V379" s="2" t="s">
        <v>709</v>
      </c>
      <c r="W379" s="4"/>
      <c r="X379" s="3"/>
      <c r="AB379" s="2"/>
    </row>
    <row r="380" spans="1:33" x14ac:dyDescent="0.35">
      <c r="A380" s="2" t="s">
        <v>710</v>
      </c>
      <c r="B380" s="2">
        <v>377</v>
      </c>
      <c r="C380" s="2">
        <v>56</v>
      </c>
      <c r="D380" s="3">
        <v>82</v>
      </c>
      <c r="F380" s="3">
        <v>4.8</v>
      </c>
      <c r="H380" s="3">
        <v>0.7</v>
      </c>
      <c r="I380" s="3">
        <v>6.5</v>
      </c>
      <c r="J380" s="3">
        <v>1.6</v>
      </c>
      <c r="K380" s="3">
        <v>2.6</v>
      </c>
      <c r="L380" s="2">
        <v>202</v>
      </c>
      <c r="M380" s="3">
        <v>76</v>
      </c>
      <c r="N380" s="3">
        <v>8.6999999999999993</v>
      </c>
      <c r="O380" s="4">
        <v>452</v>
      </c>
      <c r="P380" s="4">
        <v>7.0000000000000007E-2</v>
      </c>
      <c r="Q380" s="4">
        <v>0.32</v>
      </c>
      <c r="R380" s="4">
        <v>2.87</v>
      </c>
      <c r="S380" s="4">
        <v>95.8</v>
      </c>
      <c r="U380" s="2">
        <v>1</v>
      </c>
      <c r="V380" s="2" t="s">
        <v>711</v>
      </c>
      <c r="W380" s="4"/>
      <c r="X380" s="3"/>
      <c r="AB380" s="2"/>
    </row>
    <row r="381" spans="1:33" x14ac:dyDescent="0.35">
      <c r="A381" s="2" t="s">
        <v>712</v>
      </c>
      <c r="B381" s="2">
        <v>378</v>
      </c>
      <c r="C381" s="2">
        <v>35</v>
      </c>
      <c r="D381" s="3">
        <v>89.6</v>
      </c>
      <c r="F381" s="3">
        <v>1.5</v>
      </c>
      <c r="H381" s="3">
        <v>0.5</v>
      </c>
      <c r="I381" s="3">
        <v>7.7</v>
      </c>
      <c r="J381" s="3">
        <v>1.2</v>
      </c>
      <c r="K381" s="3">
        <v>0.7</v>
      </c>
      <c r="L381" s="2">
        <v>12</v>
      </c>
      <c r="M381" s="3">
        <v>24</v>
      </c>
      <c r="N381" s="3">
        <v>0.5</v>
      </c>
      <c r="O381" s="4">
        <v>125</v>
      </c>
      <c r="P381" s="4">
        <v>0.05</v>
      </c>
      <c r="Q381" s="4">
        <v>0.11</v>
      </c>
      <c r="R381" s="4">
        <v>1.58</v>
      </c>
      <c r="S381" s="4">
        <v>108.3</v>
      </c>
      <c r="U381" s="2">
        <v>1</v>
      </c>
      <c r="V381" s="2" t="s">
        <v>712</v>
      </c>
      <c r="W381" s="4"/>
      <c r="X381" s="3"/>
      <c r="AB381" s="2"/>
    </row>
    <row r="382" spans="1:33" x14ac:dyDescent="0.35">
      <c r="A382" s="2" t="s">
        <v>713</v>
      </c>
      <c r="B382" s="2">
        <v>379</v>
      </c>
      <c r="C382" s="2">
        <v>42</v>
      </c>
      <c r="D382" s="3">
        <v>86.2</v>
      </c>
      <c r="F382" s="3">
        <v>4</v>
      </c>
      <c r="H382" s="3">
        <v>0.6</v>
      </c>
      <c r="I382" s="3">
        <v>7.6</v>
      </c>
      <c r="J382" s="3">
        <v>1.7</v>
      </c>
      <c r="K382" s="3">
        <v>1.6</v>
      </c>
      <c r="L382" s="2">
        <v>230</v>
      </c>
      <c r="M382" s="3">
        <v>58</v>
      </c>
      <c r="N382" s="3">
        <v>6</v>
      </c>
      <c r="O382" s="4">
        <v>132</v>
      </c>
      <c r="P382" s="4">
        <v>0.13</v>
      </c>
      <c r="Q382" s="4">
        <v>0.31</v>
      </c>
      <c r="R382" s="4">
        <v>0.82</v>
      </c>
      <c r="S382" s="4">
        <v>17</v>
      </c>
      <c r="U382" s="2">
        <v>1</v>
      </c>
      <c r="V382" s="2" t="s">
        <v>713</v>
      </c>
      <c r="W382" s="4"/>
      <c r="X382" s="3"/>
      <c r="AB382" s="2"/>
    </row>
    <row r="383" spans="1:33" x14ac:dyDescent="0.35">
      <c r="A383" s="2" t="s">
        <v>714</v>
      </c>
      <c r="B383" s="2">
        <v>380</v>
      </c>
      <c r="C383" s="2">
        <v>40</v>
      </c>
      <c r="D383" s="3">
        <v>87.8</v>
      </c>
      <c r="F383" s="3">
        <v>2.7</v>
      </c>
      <c r="H383" s="3">
        <v>0.8</v>
      </c>
      <c r="I383" s="3">
        <v>7.6</v>
      </c>
      <c r="J383" s="3">
        <v>1.3</v>
      </c>
      <c r="K383" s="3">
        <v>1.1000000000000001</v>
      </c>
      <c r="L383" s="2">
        <v>78</v>
      </c>
      <c r="M383" s="3">
        <v>50</v>
      </c>
      <c r="N383" s="3">
        <v>0.7</v>
      </c>
      <c r="O383" s="4">
        <v>8</v>
      </c>
      <c r="P383" s="4">
        <v>0.09</v>
      </c>
      <c r="Q383" s="4">
        <v>0.08</v>
      </c>
      <c r="R383" s="4">
        <v>0.46</v>
      </c>
      <c r="S383" s="4">
        <v>8.6</v>
      </c>
      <c r="U383" s="2">
        <v>1</v>
      </c>
      <c r="V383" s="2" t="s">
        <v>715</v>
      </c>
      <c r="W383" s="4"/>
      <c r="X383" s="3"/>
      <c r="AB383" s="2"/>
    </row>
    <row r="384" spans="1:33" x14ac:dyDescent="0.35">
      <c r="A384" s="2" t="s">
        <v>716</v>
      </c>
      <c r="B384" s="2">
        <v>381</v>
      </c>
      <c r="C384" s="2">
        <v>14</v>
      </c>
      <c r="D384" s="3">
        <v>95.1</v>
      </c>
      <c r="F384" s="3">
        <v>0.8</v>
      </c>
      <c r="H384" s="3">
        <v>0.1</v>
      </c>
      <c r="I384" s="3">
        <v>2.9</v>
      </c>
      <c r="J384" s="3">
        <v>0.7</v>
      </c>
      <c r="K384" s="3">
        <v>1.1000000000000001</v>
      </c>
      <c r="L384" s="2">
        <v>36</v>
      </c>
      <c r="M384" s="3">
        <v>29</v>
      </c>
      <c r="N384" s="3">
        <v>1</v>
      </c>
      <c r="O384" s="4">
        <v>0</v>
      </c>
      <c r="P384" s="4">
        <v>0.01</v>
      </c>
      <c r="Q384" s="4">
        <v>0.02</v>
      </c>
      <c r="R384" s="4">
        <v>0.28999999999999998</v>
      </c>
      <c r="S384" s="4">
        <v>18.600000000000001</v>
      </c>
      <c r="U384" s="2">
        <v>1</v>
      </c>
      <c r="V384" s="2" t="s">
        <v>717</v>
      </c>
      <c r="W384" s="4"/>
      <c r="X384" s="3"/>
      <c r="AB384" s="2"/>
      <c r="AC384" s="4"/>
      <c r="AD384" s="4"/>
      <c r="AE384" s="3"/>
      <c r="AF384" s="4"/>
      <c r="AG384" s="3"/>
    </row>
    <row r="385" spans="1:33" x14ac:dyDescent="0.35">
      <c r="A385" s="2" t="s">
        <v>718</v>
      </c>
      <c r="B385" s="2">
        <v>382</v>
      </c>
      <c r="C385" s="2">
        <v>22</v>
      </c>
      <c r="D385" s="3">
        <v>92.8</v>
      </c>
      <c r="F385" s="3">
        <v>2</v>
      </c>
      <c r="H385" s="3">
        <v>0.2</v>
      </c>
      <c r="I385" s="3">
        <v>4.2</v>
      </c>
      <c r="J385" s="3">
        <v>2.2000000000000002</v>
      </c>
      <c r="K385" s="3">
        <v>0.8</v>
      </c>
      <c r="L385" s="2">
        <v>41</v>
      </c>
      <c r="M385" s="3">
        <v>41</v>
      </c>
      <c r="N385" s="3">
        <v>0.3</v>
      </c>
      <c r="O385" s="4">
        <v>1</v>
      </c>
      <c r="P385" s="4">
        <v>0.01</v>
      </c>
      <c r="Q385" s="4">
        <v>0.04</v>
      </c>
      <c r="R385" s="4">
        <v>0.43</v>
      </c>
      <c r="S385" s="4">
        <v>94.1</v>
      </c>
      <c r="U385" s="2">
        <v>1</v>
      </c>
      <c r="V385" s="2" t="s">
        <v>718</v>
      </c>
      <c r="W385" s="4"/>
      <c r="X385" s="3"/>
      <c r="AB385" s="2"/>
    </row>
    <row r="386" spans="1:33" x14ac:dyDescent="0.35">
      <c r="A386" s="2" t="s">
        <v>719</v>
      </c>
      <c r="B386" s="2">
        <v>383</v>
      </c>
      <c r="C386" s="2">
        <v>31</v>
      </c>
      <c r="D386" s="3">
        <v>90</v>
      </c>
      <c r="F386" s="3">
        <v>1.9</v>
      </c>
      <c r="H386" s="3">
        <v>0.5</v>
      </c>
      <c r="I386" s="3">
        <v>6.2</v>
      </c>
      <c r="J386" s="3">
        <v>1.4</v>
      </c>
      <c r="K386" s="3">
        <v>1.4</v>
      </c>
      <c r="L386" s="2">
        <v>273</v>
      </c>
      <c r="M386" s="3">
        <v>34</v>
      </c>
      <c r="O386" s="4">
        <v>158</v>
      </c>
      <c r="P386" s="4">
        <v>7.0000000000000007E-2</v>
      </c>
      <c r="Q386" s="4">
        <v>0.14000000000000001</v>
      </c>
      <c r="R386" s="4">
        <v>0.51</v>
      </c>
      <c r="S386" s="4">
        <v>9</v>
      </c>
      <c r="U386" s="2">
        <v>1</v>
      </c>
      <c r="V386" s="2" t="s">
        <v>720</v>
      </c>
      <c r="W386" s="4"/>
      <c r="X386" s="3"/>
      <c r="AB386" s="2"/>
    </row>
    <row r="387" spans="1:33" x14ac:dyDescent="0.35">
      <c r="A387" s="2" t="s">
        <v>721</v>
      </c>
      <c r="B387" s="2">
        <v>384</v>
      </c>
      <c r="C387" s="2">
        <v>36</v>
      </c>
      <c r="D387" s="3">
        <v>89.5</v>
      </c>
      <c r="F387" s="3">
        <v>1.2</v>
      </c>
      <c r="H387" s="3">
        <v>0.5</v>
      </c>
      <c r="I387" s="3">
        <v>8.1999999999999993</v>
      </c>
      <c r="J387" s="3">
        <v>1.5</v>
      </c>
      <c r="K387" s="3">
        <v>0.6</v>
      </c>
      <c r="L387" s="2">
        <v>6</v>
      </c>
      <c r="M387" s="3">
        <v>22</v>
      </c>
      <c r="N387" s="3">
        <v>0.5</v>
      </c>
      <c r="O387" s="4">
        <v>35</v>
      </c>
      <c r="P387" s="4">
        <v>0.01</v>
      </c>
      <c r="Q387" s="4">
        <v>0.14000000000000001</v>
      </c>
      <c r="R387" s="4">
        <v>1.1499999999999999</v>
      </c>
      <c r="S387" s="4">
        <v>14.9</v>
      </c>
      <c r="U387" s="2">
        <v>1</v>
      </c>
      <c r="V387" s="2" t="s">
        <v>722</v>
      </c>
      <c r="W387" s="4"/>
      <c r="X387" s="3"/>
      <c r="AB387" s="2"/>
    </row>
    <row r="388" spans="1:33" x14ac:dyDescent="0.35">
      <c r="A388" s="2" t="s">
        <v>723</v>
      </c>
      <c r="B388" s="2">
        <v>385</v>
      </c>
      <c r="C388" s="2">
        <v>82</v>
      </c>
      <c r="D388" s="3">
        <v>75.400000000000006</v>
      </c>
      <c r="F388" s="3">
        <v>4.0999999999999996</v>
      </c>
      <c r="H388" s="3">
        <v>1.7</v>
      </c>
      <c r="I388" s="3">
        <v>16.100000000000001</v>
      </c>
      <c r="J388" s="3">
        <v>2.5</v>
      </c>
      <c r="K388" s="3">
        <v>2.7</v>
      </c>
      <c r="L388" s="2">
        <v>552</v>
      </c>
      <c r="M388" s="3">
        <v>72</v>
      </c>
      <c r="N388" s="3">
        <v>7.7</v>
      </c>
      <c r="O388" s="4">
        <v>879</v>
      </c>
      <c r="Q388" s="4">
        <v>0.76</v>
      </c>
      <c r="R388" s="4">
        <v>1.62</v>
      </c>
      <c r="S388" s="4">
        <v>112</v>
      </c>
      <c r="U388" s="2">
        <v>1</v>
      </c>
      <c r="V388" s="2" t="s">
        <v>723</v>
      </c>
      <c r="W388" s="4"/>
      <c r="X388" s="3"/>
      <c r="AB388" s="2"/>
    </row>
    <row r="389" spans="1:33" x14ac:dyDescent="0.35">
      <c r="A389" s="2" t="s">
        <v>724</v>
      </c>
      <c r="B389" s="2">
        <v>386</v>
      </c>
      <c r="C389" s="2">
        <v>38</v>
      </c>
      <c r="D389" s="3">
        <v>87.6</v>
      </c>
      <c r="F389" s="3">
        <v>1.9</v>
      </c>
      <c r="H389" s="3">
        <v>0.5</v>
      </c>
      <c r="I389" s="3">
        <v>8.1</v>
      </c>
      <c r="J389" s="3">
        <v>2.1</v>
      </c>
      <c r="K389" s="3">
        <v>1.9</v>
      </c>
      <c r="L389" s="2">
        <v>195</v>
      </c>
      <c r="M389" s="3">
        <v>68</v>
      </c>
      <c r="N389" s="3">
        <v>4.9000000000000004</v>
      </c>
      <c r="O389" s="4">
        <v>111</v>
      </c>
      <c r="P389" s="4">
        <v>0.06</v>
      </c>
      <c r="Q389" s="4">
        <v>0.22</v>
      </c>
      <c r="R389" s="4">
        <v>1</v>
      </c>
      <c r="S389" s="4">
        <v>0.7</v>
      </c>
      <c r="U389" s="2">
        <v>1</v>
      </c>
      <c r="V389" s="2" t="s">
        <v>725</v>
      </c>
      <c r="W389" s="4"/>
      <c r="X389" s="3"/>
      <c r="AB389" s="2"/>
    </row>
    <row r="390" spans="1:33" x14ac:dyDescent="0.35">
      <c r="A390" s="2" t="s">
        <v>726</v>
      </c>
      <c r="B390" s="2">
        <v>387</v>
      </c>
      <c r="C390" s="2">
        <v>19</v>
      </c>
      <c r="D390" s="3">
        <v>94.2</v>
      </c>
      <c r="F390" s="3">
        <v>0.8</v>
      </c>
      <c r="H390" s="3">
        <v>0.2</v>
      </c>
      <c r="I390" s="3">
        <v>4.3</v>
      </c>
      <c r="J390" s="3">
        <v>0.8</v>
      </c>
      <c r="K390" s="3">
        <v>0.5</v>
      </c>
      <c r="L390" s="2">
        <v>7</v>
      </c>
      <c r="M390" s="3">
        <v>20</v>
      </c>
      <c r="N390" s="3">
        <v>0.6</v>
      </c>
      <c r="O390" s="4">
        <v>37</v>
      </c>
      <c r="P390" s="4">
        <v>0.04</v>
      </c>
      <c r="Q390" s="4">
        <v>0.06</v>
      </c>
      <c r="R390" s="4">
        <v>0.62</v>
      </c>
      <c r="S390" s="4">
        <v>18.399999999999999</v>
      </c>
      <c r="T390" s="2">
        <v>2</v>
      </c>
      <c r="U390" s="2">
        <v>1</v>
      </c>
      <c r="V390" s="2" t="s">
        <v>727</v>
      </c>
      <c r="W390" s="4"/>
      <c r="X390" s="3"/>
      <c r="AB390" s="2"/>
    </row>
    <row r="391" spans="1:33" x14ac:dyDescent="0.35">
      <c r="A391" s="2" t="s">
        <v>728</v>
      </c>
      <c r="B391" s="2">
        <v>388</v>
      </c>
      <c r="C391" s="2">
        <v>16</v>
      </c>
      <c r="D391" s="3">
        <v>94.8</v>
      </c>
      <c r="F391" s="3">
        <v>0.8</v>
      </c>
      <c r="H391" s="3">
        <v>0.2</v>
      </c>
      <c r="I391" s="3">
        <v>3.6</v>
      </c>
      <c r="J391" s="3">
        <v>1</v>
      </c>
      <c r="K391" s="3">
        <v>0.6</v>
      </c>
      <c r="L391" s="2">
        <v>7</v>
      </c>
      <c r="M391" s="3">
        <v>25</v>
      </c>
      <c r="N391" s="3">
        <v>0.3</v>
      </c>
      <c r="O391" s="4">
        <v>46</v>
      </c>
      <c r="P391" s="4">
        <v>0.06</v>
      </c>
      <c r="Q391" s="4">
        <v>0.06</v>
      </c>
      <c r="R391" s="4">
        <v>0.63</v>
      </c>
      <c r="S391" s="4">
        <v>32.5</v>
      </c>
      <c r="T391" s="2">
        <v>0</v>
      </c>
      <c r="U391" s="2">
        <v>1</v>
      </c>
      <c r="V391" s="2" t="s">
        <v>729</v>
      </c>
      <c r="W391" s="4"/>
      <c r="X391" s="3"/>
      <c r="AB391" s="2"/>
      <c r="AC391" s="4"/>
      <c r="AD391" s="4"/>
      <c r="AE391" s="3"/>
      <c r="AF391" s="4"/>
      <c r="AG391" s="3"/>
    </row>
    <row r="392" spans="1:33" x14ac:dyDescent="0.35">
      <c r="A392" s="2" t="s">
        <v>730</v>
      </c>
      <c r="B392" s="2">
        <v>389</v>
      </c>
      <c r="C392" s="2">
        <v>23</v>
      </c>
      <c r="D392" s="3">
        <v>75</v>
      </c>
      <c r="F392" s="3">
        <v>1.5</v>
      </c>
      <c r="H392" s="3">
        <v>0.7</v>
      </c>
      <c r="I392" s="3">
        <v>3.9</v>
      </c>
      <c r="J392" s="3">
        <v>1.8</v>
      </c>
      <c r="K392" s="3">
        <v>18.899999999999999</v>
      </c>
      <c r="L392" s="2">
        <v>117</v>
      </c>
      <c r="M392" s="3">
        <v>64</v>
      </c>
      <c r="N392" s="3">
        <v>3</v>
      </c>
      <c r="O392" s="4">
        <v>123</v>
      </c>
      <c r="P392" s="4">
        <v>0.1</v>
      </c>
      <c r="Q392" s="4">
        <v>0.12</v>
      </c>
      <c r="R392" s="4">
        <v>0.6</v>
      </c>
      <c r="S392" s="4">
        <v>0</v>
      </c>
      <c r="T392" s="2">
        <v>0</v>
      </c>
      <c r="U392" s="2">
        <v>1</v>
      </c>
      <c r="V392" s="2" t="s">
        <v>731</v>
      </c>
      <c r="W392" s="4"/>
      <c r="X392" s="3"/>
      <c r="AB392" s="2"/>
    </row>
    <row r="393" spans="1:33" x14ac:dyDescent="0.35">
      <c r="A393" s="2" t="s">
        <v>732</v>
      </c>
      <c r="B393" s="2">
        <v>390</v>
      </c>
      <c r="C393" s="2">
        <v>37</v>
      </c>
      <c r="D393" s="3">
        <v>88.2</v>
      </c>
      <c r="F393" s="3">
        <v>2.4</v>
      </c>
      <c r="H393" s="3">
        <v>0.3</v>
      </c>
      <c r="I393" s="3">
        <v>8.1</v>
      </c>
      <c r="J393" s="3">
        <v>2.2999999999999998</v>
      </c>
      <c r="K393" s="3">
        <v>1</v>
      </c>
      <c r="L393" s="2">
        <v>88</v>
      </c>
      <c r="M393" s="3">
        <v>49</v>
      </c>
      <c r="N393" s="3">
        <v>1.4</v>
      </c>
      <c r="O393" s="4">
        <v>28</v>
      </c>
      <c r="P393" s="4">
        <v>7.0000000000000007E-2</v>
      </c>
      <c r="Q393" s="4">
        <v>0.2</v>
      </c>
      <c r="R393" s="4">
        <v>0.71</v>
      </c>
      <c r="S393" s="4">
        <v>9.6</v>
      </c>
      <c r="U393" s="2">
        <v>1</v>
      </c>
      <c r="V393" s="2" t="s">
        <v>733</v>
      </c>
      <c r="W393" s="4"/>
      <c r="X393" s="3"/>
      <c r="AB393" s="2"/>
    </row>
    <row r="394" spans="1:33" x14ac:dyDescent="0.35">
      <c r="A394" s="2" t="s">
        <v>734</v>
      </c>
      <c r="B394" s="2">
        <v>391</v>
      </c>
      <c r="C394" s="2">
        <v>41</v>
      </c>
      <c r="D394" s="3">
        <v>89</v>
      </c>
      <c r="F394" s="3">
        <v>0.6</v>
      </c>
      <c r="H394" s="3">
        <v>0.5</v>
      </c>
      <c r="I394" s="3">
        <v>9.1999999999999993</v>
      </c>
      <c r="J394" s="3">
        <v>1.2</v>
      </c>
      <c r="K394" s="3">
        <v>0.7</v>
      </c>
      <c r="L394" s="2">
        <v>33</v>
      </c>
      <c r="M394" s="3">
        <v>16</v>
      </c>
      <c r="N394" s="3">
        <v>0.5</v>
      </c>
      <c r="O394" s="4">
        <v>1696</v>
      </c>
      <c r="P394" s="4">
        <v>0.04</v>
      </c>
      <c r="Q394" s="4">
        <v>0.04</v>
      </c>
      <c r="R394" s="4">
        <v>0.18</v>
      </c>
      <c r="S394" s="4">
        <v>17.399999999999999</v>
      </c>
      <c r="U394" s="2">
        <v>1</v>
      </c>
      <c r="V394" s="2" t="s">
        <v>735</v>
      </c>
      <c r="W394" s="4"/>
      <c r="X394" s="3"/>
      <c r="AB394" s="2"/>
      <c r="AC394" s="4"/>
      <c r="AD394" s="4"/>
      <c r="AE394" s="3"/>
      <c r="AF394" s="4"/>
      <c r="AG394" s="3"/>
    </row>
    <row r="395" spans="1:33" x14ac:dyDescent="0.35">
      <c r="A395" s="2" t="s">
        <v>736</v>
      </c>
      <c r="B395" s="2">
        <v>392</v>
      </c>
      <c r="C395" s="2">
        <v>293</v>
      </c>
      <c r="D395" s="3">
        <v>11.8</v>
      </c>
      <c r="F395" s="3">
        <v>7.3</v>
      </c>
      <c r="H395" s="3">
        <v>1.5</v>
      </c>
      <c r="I395" s="3">
        <v>67.7</v>
      </c>
      <c r="J395" s="3">
        <v>6.9</v>
      </c>
      <c r="K395" s="3">
        <v>11.7</v>
      </c>
      <c r="L395" s="2">
        <v>418</v>
      </c>
      <c r="M395" s="3">
        <v>384</v>
      </c>
      <c r="O395" s="4">
        <v>6089</v>
      </c>
      <c r="P395" s="4">
        <v>0.38</v>
      </c>
      <c r="Q395" s="4">
        <v>0.33</v>
      </c>
      <c r="R395" s="4">
        <v>3.74</v>
      </c>
      <c r="S395" s="4">
        <v>10</v>
      </c>
      <c r="T395" s="2">
        <v>0</v>
      </c>
      <c r="U395" s="2">
        <v>1</v>
      </c>
      <c r="V395" s="2" t="s">
        <v>735</v>
      </c>
      <c r="W395" s="4"/>
      <c r="X395" s="3"/>
      <c r="AB395" s="2"/>
    </row>
    <row r="396" spans="1:33" x14ac:dyDescent="0.35">
      <c r="A396" s="2" t="s">
        <v>737</v>
      </c>
      <c r="B396" s="2">
        <v>393</v>
      </c>
      <c r="C396" s="2">
        <v>14</v>
      </c>
      <c r="D396" s="3">
        <v>95.4</v>
      </c>
      <c r="F396" s="3">
        <v>0.9</v>
      </c>
      <c r="H396" s="3">
        <v>0.2</v>
      </c>
      <c r="I396" s="3">
        <v>2.9</v>
      </c>
      <c r="J396" s="3">
        <v>0.5</v>
      </c>
      <c r="K396" s="3">
        <v>0.6</v>
      </c>
      <c r="L396" s="2">
        <v>27</v>
      </c>
      <c r="M396" s="3">
        <v>34</v>
      </c>
      <c r="N396" s="3">
        <v>0.3</v>
      </c>
      <c r="O396" s="4">
        <v>0</v>
      </c>
      <c r="P396" s="4">
        <v>0.01</v>
      </c>
      <c r="Q396" s="4">
        <v>0.33</v>
      </c>
      <c r="R396" s="4">
        <v>0.42</v>
      </c>
      <c r="S396" s="4">
        <v>26.2</v>
      </c>
      <c r="U396" s="2">
        <v>1</v>
      </c>
      <c r="V396" s="2" t="s">
        <v>738</v>
      </c>
      <c r="W396" s="4"/>
      <c r="X396" s="3"/>
      <c r="AB396" s="2"/>
    </row>
    <row r="397" spans="1:33" x14ac:dyDescent="0.35">
      <c r="A397" s="2" t="s">
        <v>739</v>
      </c>
      <c r="B397" s="2">
        <v>394</v>
      </c>
      <c r="C397" s="2">
        <v>80</v>
      </c>
      <c r="D397" s="3">
        <v>75.7</v>
      </c>
      <c r="F397" s="3">
        <v>1.6</v>
      </c>
      <c r="H397" s="3">
        <v>0.1</v>
      </c>
      <c r="I397" s="3">
        <v>21.1</v>
      </c>
      <c r="J397" s="3">
        <v>1.2</v>
      </c>
      <c r="K397" s="3">
        <v>1.5</v>
      </c>
      <c r="L397" s="2">
        <v>20</v>
      </c>
      <c r="M397" s="3">
        <v>57</v>
      </c>
      <c r="N397" s="3">
        <v>1.2</v>
      </c>
      <c r="O397" s="4">
        <v>108</v>
      </c>
      <c r="P397" s="4">
        <v>0.05</v>
      </c>
      <c r="Q397" s="4">
        <v>0.08</v>
      </c>
      <c r="R397" s="4">
        <v>1.23</v>
      </c>
      <c r="S397" s="4">
        <v>2.6</v>
      </c>
      <c r="U397" s="2">
        <v>1</v>
      </c>
      <c r="V397" s="2" t="s">
        <v>740</v>
      </c>
      <c r="W397" s="4"/>
      <c r="X397" s="3"/>
      <c r="AB397" s="2"/>
    </row>
    <row r="398" spans="1:33" x14ac:dyDescent="0.35">
      <c r="A398" s="2" t="s">
        <v>741</v>
      </c>
      <c r="B398" s="2">
        <v>395</v>
      </c>
      <c r="C398" s="2">
        <v>26</v>
      </c>
      <c r="D398" s="3">
        <v>92</v>
      </c>
      <c r="F398" s="3">
        <v>0.7</v>
      </c>
      <c r="H398" s="3">
        <v>0.2</v>
      </c>
      <c r="I398" s="3">
        <v>6.4</v>
      </c>
      <c r="J398" s="3">
        <v>1</v>
      </c>
      <c r="K398" s="3">
        <v>0.7</v>
      </c>
      <c r="L398" s="2">
        <v>26</v>
      </c>
      <c r="M398" s="3">
        <v>17</v>
      </c>
      <c r="N398" s="3">
        <v>0.6</v>
      </c>
      <c r="O398" s="4">
        <v>154</v>
      </c>
      <c r="P398" s="4">
        <v>0.03</v>
      </c>
      <c r="Q398" s="4">
        <v>0.04</v>
      </c>
      <c r="R398" s="4">
        <v>0.4</v>
      </c>
      <c r="S398" s="4">
        <v>5.7</v>
      </c>
      <c r="U398" s="2">
        <v>1</v>
      </c>
      <c r="V398" s="2" t="s">
        <v>740</v>
      </c>
      <c r="W398" s="4"/>
      <c r="X398" s="3"/>
      <c r="AB398" s="2"/>
    </row>
    <row r="399" spans="1:33" x14ac:dyDescent="0.35">
      <c r="A399" s="2" t="s">
        <v>742</v>
      </c>
      <c r="B399" s="2">
        <v>396</v>
      </c>
      <c r="C399" s="2">
        <v>97</v>
      </c>
      <c r="D399" s="3">
        <v>75.099999999999994</v>
      </c>
      <c r="F399" s="3">
        <v>0.7</v>
      </c>
      <c r="H399" s="3">
        <v>0.3</v>
      </c>
      <c r="I399" s="3">
        <v>22.9</v>
      </c>
      <c r="J399" s="3">
        <v>1.1000000000000001</v>
      </c>
      <c r="K399" s="3">
        <v>1</v>
      </c>
      <c r="L399" s="2">
        <v>27</v>
      </c>
      <c r="M399" s="3">
        <v>50</v>
      </c>
      <c r="N399" s="3">
        <v>1.1000000000000001</v>
      </c>
      <c r="O399" s="4">
        <v>0</v>
      </c>
      <c r="P399" s="4">
        <v>0.09</v>
      </c>
      <c r="Q399" s="4">
        <v>0.08</v>
      </c>
      <c r="R399" s="4">
        <v>2.84</v>
      </c>
      <c r="S399" s="4">
        <v>27.1</v>
      </c>
      <c r="U399" s="2">
        <v>1</v>
      </c>
      <c r="V399" s="2" t="s">
        <v>743</v>
      </c>
      <c r="W399" s="4"/>
      <c r="X399" s="3"/>
      <c r="AB399" s="2"/>
    </row>
    <row r="400" spans="1:33" x14ac:dyDescent="0.35">
      <c r="A400" s="2" t="s">
        <v>744</v>
      </c>
      <c r="B400" s="2">
        <v>397</v>
      </c>
      <c r="C400" s="2">
        <v>178</v>
      </c>
      <c r="D400" s="3">
        <v>55.3</v>
      </c>
      <c r="F400" s="3">
        <v>1.4</v>
      </c>
      <c r="H400" s="3">
        <v>0.3</v>
      </c>
      <c r="I400" s="3">
        <v>42.7</v>
      </c>
      <c r="J400" s="3">
        <v>0.9</v>
      </c>
      <c r="K400" s="3">
        <v>0.3</v>
      </c>
      <c r="L400" s="2">
        <v>29</v>
      </c>
      <c r="M400" s="3">
        <v>25</v>
      </c>
      <c r="N400" s="3">
        <v>4.8</v>
      </c>
      <c r="P400" s="4">
        <v>0.06</v>
      </c>
      <c r="Q400" s="4">
        <v>0.09</v>
      </c>
      <c r="R400" s="4">
        <v>0.12</v>
      </c>
      <c r="S400" s="4">
        <v>2.1</v>
      </c>
      <c r="U400" s="2">
        <v>1</v>
      </c>
      <c r="V400" s="2" t="s">
        <v>744</v>
      </c>
      <c r="W400" s="4"/>
      <c r="X400" s="3"/>
      <c r="AB400" s="2"/>
    </row>
    <row r="401" spans="1:33" x14ac:dyDescent="0.35">
      <c r="A401" s="2" t="s">
        <v>745</v>
      </c>
      <c r="B401" s="2">
        <v>398</v>
      </c>
      <c r="C401" s="2">
        <v>116</v>
      </c>
      <c r="D401" s="3">
        <v>69.900000000000006</v>
      </c>
      <c r="F401" s="3">
        <v>1.2</v>
      </c>
      <c r="H401" s="3">
        <v>0.2</v>
      </c>
      <c r="I401" s="3">
        <v>27.6</v>
      </c>
      <c r="J401" s="3">
        <v>1</v>
      </c>
      <c r="K401" s="3">
        <v>1.1000000000000001</v>
      </c>
      <c r="L401" s="2">
        <v>41</v>
      </c>
      <c r="M401" s="3">
        <v>31</v>
      </c>
      <c r="N401" s="3">
        <v>0.8</v>
      </c>
      <c r="O401" s="4">
        <v>39</v>
      </c>
      <c r="P401" s="4">
        <v>0.1</v>
      </c>
      <c r="Q401" s="4">
        <v>0.05</v>
      </c>
      <c r="R401" s="4">
        <v>0.63</v>
      </c>
      <c r="S401" s="4">
        <v>10</v>
      </c>
      <c r="U401" s="2">
        <v>1</v>
      </c>
      <c r="V401" s="2" t="s">
        <v>746</v>
      </c>
      <c r="W401" s="4"/>
      <c r="X401" s="3"/>
      <c r="AB401" s="2"/>
    </row>
    <row r="402" spans="1:33" x14ac:dyDescent="0.35">
      <c r="A402" s="2" t="s">
        <v>747</v>
      </c>
      <c r="B402" s="2">
        <v>399</v>
      </c>
      <c r="C402" s="2">
        <v>119</v>
      </c>
      <c r="D402" s="3">
        <v>68.8</v>
      </c>
      <c r="F402" s="3">
        <v>1.7</v>
      </c>
      <c r="H402" s="3">
        <v>0.1</v>
      </c>
      <c r="I402" s="3">
        <v>28.3</v>
      </c>
      <c r="J402" s="3">
        <v>0.9</v>
      </c>
      <c r="K402" s="3">
        <v>1.1000000000000001</v>
      </c>
      <c r="L402" s="2">
        <v>26</v>
      </c>
      <c r="M402" s="3">
        <v>33</v>
      </c>
      <c r="N402" s="3">
        <v>2.5</v>
      </c>
      <c r="O402" s="4">
        <v>9</v>
      </c>
      <c r="P402" s="4">
        <v>0.14000000000000001</v>
      </c>
      <c r="Q402" s="4">
        <v>0.04</v>
      </c>
      <c r="R402" s="4">
        <v>0.7</v>
      </c>
      <c r="S402" s="4">
        <v>12.9</v>
      </c>
      <c r="U402" s="2">
        <v>1</v>
      </c>
      <c r="V402" s="2" t="s">
        <v>748</v>
      </c>
      <c r="W402" s="4"/>
      <c r="X402" s="3"/>
      <c r="AB402" s="2"/>
      <c r="AC402" s="4"/>
      <c r="AD402" s="4"/>
      <c r="AE402" s="3"/>
      <c r="AF402" s="4"/>
      <c r="AG402" s="3"/>
    </row>
    <row r="403" spans="1:33" x14ac:dyDescent="0.35">
      <c r="A403" s="2" t="s">
        <v>749</v>
      </c>
      <c r="B403" s="2">
        <v>400</v>
      </c>
      <c r="C403" s="2">
        <v>110</v>
      </c>
      <c r="D403" s="3">
        <v>71.599999999999994</v>
      </c>
      <c r="F403" s="3">
        <v>1.4</v>
      </c>
      <c r="H403" s="3">
        <v>0.3</v>
      </c>
      <c r="I403" s="3">
        <v>25.7</v>
      </c>
      <c r="J403" s="3">
        <v>0.9</v>
      </c>
      <c r="K403" s="3">
        <v>1</v>
      </c>
      <c r="L403" s="2">
        <v>36</v>
      </c>
      <c r="M403" s="3">
        <v>40</v>
      </c>
      <c r="N403" s="3">
        <v>1.4</v>
      </c>
      <c r="O403" s="4">
        <v>11</v>
      </c>
      <c r="P403" s="4">
        <v>0.08</v>
      </c>
      <c r="Q403" s="4">
        <v>0.05</v>
      </c>
      <c r="R403" s="4">
        <v>0.82</v>
      </c>
      <c r="S403" s="4">
        <v>13.6</v>
      </c>
      <c r="U403" s="2">
        <v>1</v>
      </c>
      <c r="V403" s="2" t="s">
        <v>750</v>
      </c>
      <c r="W403" s="4"/>
      <c r="X403" s="3"/>
      <c r="AB403" s="2"/>
    </row>
    <row r="404" spans="1:33" x14ac:dyDescent="0.35">
      <c r="A404" s="2" t="s">
        <v>751</v>
      </c>
      <c r="B404" s="2">
        <v>401</v>
      </c>
      <c r="C404" s="2">
        <v>353</v>
      </c>
      <c r="D404" s="3">
        <v>9.9</v>
      </c>
      <c r="F404" s="3">
        <v>2.1</v>
      </c>
      <c r="H404" s="3">
        <v>0.9</v>
      </c>
      <c r="I404" s="3">
        <v>84.3</v>
      </c>
      <c r="J404" s="3">
        <v>1.8</v>
      </c>
      <c r="K404" s="3">
        <v>2.8</v>
      </c>
      <c r="L404" s="2">
        <v>153</v>
      </c>
      <c r="M404" s="3">
        <v>99</v>
      </c>
      <c r="N404" s="3">
        <v>5.7</v>
      </c>
      <c r="O404" s="4">
        <v>1542</v>
      </c>
      <c r="P404" s="4">
        <v>0.17</v>
      </c>
      <c r="Q404" s="4">
        <v>0.17</v>
      </c>
      <c r="R404" s="4">
        <v>1.67</v>
      </c>
      <c r="S404" s="4">
        <v>7.9</v>
      </c>
      <c r="T404" s="2">
        <v>0</v>
      </c>
      <c r="U404" s="2">
        <v>1</v>
      </c>
      <c r="V404" s="2" t="s">
        <v>752</v>
      </c>
      <c r="W404" s="4"/>
      <c r="X404" s="3"/>
      <c r="AB404" s="2"/>
    </row>
    <row r="405" spans="1:33" x14ac:dyDescent="0.35">
      <c r="A405" s="2" t="s">
        <v>753</v>
      </c>
      <c r="B405" s="2">
        <v>402</v>
      </c>
      <c r="C405" s="2">
        <v>323</v>
      </c>
      <c r="D405" s="3">
        <v>18.100000000000001</v>
      </c>
      <c r="F405" s="3">
        <v>1.9</v>
      </c>
      <c r="H405" s="3">
        <v>0.5</v>
      </c>
      <c r="I405" s="3">
        <v>77.7</v>
      </c>
      <c r="J405" s="3">
        <v>2.1</v>
      </c>
      <c r="K405" s="3">
        <v>1.8</v>
      </c>
      <c r="L405" s="2">
        <v>92</v>
      </c>
      <c r="M405" s="3">
        <v>54</v>
      </c>
      <c r="N405" s="3">
        <v>3.3</v>
      </c>
      <c r="O405" s="4">
        <v>0</v>
      </c>
      <c r="P405" s="4">
        <v>0.03</v>
      </c>
      <c r="Q405" s="4">
        <v>0.04</v>
      </c>
      <c r="R405" s="4">
        <v>0.38</v>
      </c>
      <c r="S405" s="4">
        <v>1.1000000000000001</v>
      </c>
      <c r="T405" s="2">
        <v>0</v>
      </c>
      <c r="U405" s="2">
        <v>1</v>
      </c>
      <c r="V405" s="2" t="s">
        <v>754</v>
      </c>
      <c r="W405" s="4"/>
      <c r="X405" s="3"/>
      <c r="AB405" s="2"/>
    </row>
    <row r="406" spans="1:33" x14ac:dyDescent="0.35">
      <c r="A406" s="2" t="s">
        <v>755</v>
      </c>
      <c r="B406" s="2">
        <v>403</v>
      </c>
      <c r="C406" s="2">
        <v>333</v>
      </c>
      <c r="D406" s="3">
        <v>14.1</v>
      </c>
      <c r="F406" s="3">
        <v>4</v>
      </c>
      <c r="H406" s="3">
        <v>0.2</v>
      </c>
      <c r="I406" s="3">
        <v>79.400000000000006</v>
      </c>
      <c r="J406" s="3">
        <v>1.9</v>
      </c>
      <c r="K406" s="3">
        <v>2.2999999999999998</v>
      </c>
      <c r="L406" s="2">
        <v>44</v>
      </c>
      <c r="M406" s="3">
        <v>203</v>
      </c>
      <c r="N406" s="3">
        <v>0.9</v>
      </c>
      <c r="P406" s="4">
        <v>0.13</v>
      </c>
      <c r="Q406" s="4">
        <v>0.17</v>
      </c>
      <c r="R406" s="4">
        <v>3.4</v>
      </c>
      <c r="S406" s="4">
        <v>1.7</v>
      </c>
      <c r="U406" s="2">
        <v>1</v>
      </c>
      <c r="V406" s="2" t="s">
        <v>753</v>
      </c>
      <c r="W406" s="4"/>
      <c r="X406" s="3"/>
      <c r="AB406" s="2"/>
    </row>
    <row r="407" spans="1:33" x14ac:dyDescent="0.35">
      <c r="A407" s="2" t="s">
        <v>756</v>
      </c>
      <c r="B407" s="2">
        <v>404</v>
      </c>
      <c r="C407" s="2">
        <v>65</v>
      </c>
      <c r="D407" s="3">
        <v>82.5</v>
      </c>
      <c r="F407" s="3">
        <v>1.6</v>
      </c>
      <c r="H407" s="3">
        <v>0.1</v>
      </c>
      <c r="I407" s="3">
        <v>14.7</v>
      </c>
      <c r="J407" s="3">
        <v>0.6</v>
      </c>
      <c r="K407" s="3">
        <v>1.1000000000000001</v>
      </c>
      <c r="L407" s="2">
        <v>22</v>
      </c>
      <c r="M407" s="3">
        <v>59</v>
      </c>
      <c r="N407" s="3">
        <v>1.8</v>
      </c>
      <c r="O407" s="4">
        <v>14</v>
      </c>
      <c r="P407" s="4">
        <v>0.08</v>
      </c>
      <c r="Q407" s="4">
        <v>0.06</v>
      </c>
      <c r="R407" s="4">
        <v>0.48</v>
      </c>
      <c r="S407" s="4">
        <v>3.3</v>
      </c>
      <c r="U407" s="2">
        <v>1</v>
      </c>
      <c r="V407" s="2" t="s">
        <v>756</v>
      </c>
      <c r="W407" s="4"/>
      <c r="X407" s="3"/>
      <c r="AB407" s="2"/>
    </row>
    <row r="408" spans="1:33" x14ac:dyDescent="0.35">
      <c r="A408" s="2" t="s">
        <v>757</v>
      </c>
      <c r="B408" s="2">
        <v>405</v>
      </c>
      <c r="C408" s="2">
        <v>142</v>
      </c>
      <c r="D408" s="3">
        <v>63.2</v>
      </c>
      <c r="F408" s="3">
        <v>1.6</v>
      </c>
      <c r="H408" s="3">
        <v>0.2</v>
      </c>
      <c r="I408" s="3">
        <v>33.6</v>
      </c>
      <c r="J408" s="3">
        <v>1.2</v>
      </c>
      <c r="K408" s="3">
        <v>1.4</v>
      </c>
      <c r="L408" s="2">
        <v>108</v>
      </c>
      <c r="M408" s="3">
        <v>138</v>
      </c>
      <c r="N408" s="3">
        <v>0.3</v>
      </c>
      <c r="P408" s="4">
        <v>0.06</v>
      </c>
      <c r="Q408" s="4">
        <v>0.13</v>
      </c>
      <c r="R408" s="4">
        <v>0.54</v>
      </c>
      <c r="S408" s="4">
        <v>58.5</v>
      </c>
      <c r="U408" s="2">
        <v>1</v>
      </c>
      <c r="V408" s="2" t="s">
        <v>758</v>
      </c>
      <c r="W408" s="4"/>
      <c r="X408" s="3"/>
      <c r="AB408" s="2"/>
    </row>
    <row r="409" spans="1:33" x14ac:dyDescent="0.35">
      <c r="A409" s="2" t="s">
        <v>759</v>
      </c>
      <c r="B409" s="2">
        <v>406</v>
      </c>
      <c r="C409" s="2">
        <v>98</v>
      </c>
      <c r="D409" s="3">
        <v>74.5</v>
      </c>
      <c r="F409" s="3">
        <v>1.8</v>
      </c>
      <c r="H409" s="3">
        <v>0.2</v>
      </c>
      <c r="I409" s="3">
        <v>22.6</v>
      </c>
      <c r="J409" s="3">
        <v>1.1000000000000001</v>
      </c>
      <c r="K409" s="3">
        <v>0.9</v>
      </c>
      <c r="L409" s="2">
        <v>11</v>
      </c>
      <c r="M409" s="3">
        <v>59</v>
      </c>
      <c r="N409" s="3">
        <v>0.5</v>
      </c>
      <c r="O409" s="4">
        <v>0</v>
      </c>
      <c r="P409" s="4">
        <v>0.14000000000000001</v>
      </c>
      <c r="Q409" s="4">
        <v>0.04</v>
      </c>
      <c r="R409" s="4">
        <v>1.66</v>
      </c>
      <c r="S409" s="4">
        <v>9.4</v>
      </c>
      <c r="U409" s="2">
        <v>1</v>
      </c>
      <c r="V409" s="2" t="s">
        <v>760</v>
      </c>
      <c r="W409" s="4"/>
      <c r="X409" s="3"/>
      <c r="AB409" s="2"/>
    </row>
    <row r="410" spans="1:33" x14ac:dyDescent="0.35">
      <c r="A410" s="2" t="s">
        <v>761</v>
      </c>
      <c r="B410" s="2">
        <v>407</v>
      </c>
      <c r="C410" s="2">
        <v>54</v>
      </c>
      <c r="D410" s="3">
        <v>86.6</v>
      </c>
      <c r="F410" s="3">
        <v>0.3</v>
      </c>
      <c r="H410" s="3">
        <v>0.3</v>
      </c>
      <c r="I410" s="3">
        <v>12.5</v>
      </c>
      <c r="J410" s="3">
        <v>0.5</v>
      </c>
      <c r="K410" s="3">
        <v>0.3</v>
      </c>
      <c r="L410" s="2">
        <v>23</v>
      </c>
      <c r="M410" s="3">
        <v>21</v>
      </c>
      <c r="N410" s="3">
        <v>0.3</v>
      </c>
      <c r="O410" s="4">
        <v>12</v>
      </c>
      <c r="P410" s="4">
        <v>0.02</v>
      </c>
      <c r="Q410" s="4">
        <v>0.11</v>
      </c>
      <c r="R410" s="4">
        <v>0.34</v>
      </c>
      <c r="S410" s="4">
        <v>13.1</v>
      </c>
      <c r="U410" s="2">
        <v>1</v>
      </c>
      <c r="V410" s="2" t="s">
        <v>762</v>
      </c>
      <c r="W410" s="4"/>
      <c r="X410" s="3"/>
      <c r="AB410" s="2"/>
    </row>
    <row r="411" spans="1:33" x14ac:dyDescent="0.35">
      <c r="A411" s="2" t="s">
        <v>763</v>
      </c>
      <c r="B411" s="2">
        <v>408</v>
      </c>
      <c r="C411" s="2">
        <v>330</v>
      </c>
      <c r="D411" s="3">
        <v>12</v>
      </c>
      <c r="F411" s="3">
        <v>10.5</v>
      </c>
      <c r="H411" s="3">
        <v>0.6</v>
      </c>
      <c r="I411" s="3">
        <v>73.400000000000006</v>
      </c>
      <c r="K411" s="3">
        <v>3.5</v>
      </c>
      <c r="L411" s="2">
        <v>475</v>
      </c>
      <c r="M411" s="3">
        <v>135</v>
      </c>
      <c r="N411" s="3">
        <v>29.3</v>
      </c>
      <c r="P411" s="4">
        <v>0.22</v>
      </c>
      <c r="Q411" s="4">
        <v>0.65</v>
      </c>
      <c r="S411" s="4">
        <v>2</v>
      </c>
      <c r="T411" s="2">
        <v>0</v>
      </c>
      <c r="U411" s="2">
        <v>1</v>
      </c>
      <c r="V411" s="2" t="s">
        <v>764</v>
      </c>
      <c r="W411" s="4"/>
      <c r="X411" s="3"/>
      <c r="AB411" s="2"/>
    </row>
    <row r="412" spans="1:33" x14ac:dyDescent="0.35">
      <c r="A412" s="2" t="s">
        <v>765</v>
      </c>
      <c r="B412" s="2">
        <v>409</v>
      </c>
      <c r="C412" s="2">
        <v>350</v>
      </c>
      <c r="D412" s="3">
        <v>11</v>
      </c>
      <c r="F412" s="3">
        <v>6.1</v>
      </c>
      <c r="H412" s="3">
        <v>1.2</v>
      </c>
      <c r="I412" s="3">
        <v>80.099999999999994</v>
      </c>
      <c r="K412" s="3">
        <v>1.6</v>
      </c>
      <c r="L412" s="2">
        <v>175</v>
      </c>
      <c r="M412" s="3">
        <v>70</v>
      </c>
      <c r="N412" s="3">
        <v>31.7</v>
      </c>
      <c r="P412" s="4">
        <v>0.15</v>
      </c>
      <c r="Q412" s="4">
        <v>7.0000000000000007E-2</v>
      </c>
      <c r="S412" s="4">
        <v>2.8</v>
      </c>
      <c r="T412" s="2">
        <v>0</v>
      </c>
      <c r="U412" s="2">
        <v>1</v>
      </c>
      <c r="V412" s="2" t="s">
        <v>766</v>
      </c>
      <c r="W412" s="4"/>
      <c r="X412" s="3"/>
      <c r="AB412" s="2"/>
    </row>
    <row r="413" spans="1:33" x14ac:dyDescent="0.35">
      <c r="A413" s="2" t="s">
        <v>767</v>
      </c>
      <c r="B413" s="2">
        <v>410</v>
      </c>
      <c r="C413" s="2">
        <v>292</v>
      </c>
      <c r="D413" s="3">
        <v>11.1</v>
      </c>
      <c r="F413" s="3">
        <v>14</v>
      </c>
      <c r="H413" s="3">
        <v>1</v>
      </c>
      <c r="I413" s="3">
        <v>68.5</v>
      </c>
      <c r="K413" s="3">
        <v>5.5</v>
      </c>
      <c r="L413" s="2">
        <v>245</v>
      </c>
      <c r="M413" s="3">
        <v>192</v>
      </c>
      <c r="N413" s="3">
        <v>25</v>
      </c>
      <c r="P413" s="4">
        <v>0.28000000000000003</v>
      </c>
      <c r="Q413" s="4">
        <v>0.6</v>
      </c>
      <c r="S413" s="4">
        <v>8</v>
      </c>
      <c r="T413" s="2">
        <v>0</v>
      </c>
      <c r="U413" s="2">
        <v>1</v>
      </c>
      <c r="V413" s="2" t="s">
        <v>768</v>
      </c>
      <c r="W413" s="4"/>
      <c r="X413" s="3"/>
      <c r="AB413" s="2"/>
    </row>
    <row r="414" spans="1:33" x14ac:dyDescent="0.35">
      <c r="A414" s="2" t="s">
        <v>769</v>
      </c>
      <c r="B414" s="2">
        <v>411</v>
      </c>
      <c r="C414" s="2">
        <v>71</v>
      </c>
      <c r="D414" s="3">
        <v>79.8</v>
      </c>
      <c r="F414" s="3">
        <v>3.5</v>
      </c>
      <c r="H414" s="3">
        <v>1</v>
      </c>
      <c r="I414" s="3">
        <v>13.1</v>
      </c>
      <c r="K414" s="3">
        <v>2.5</v>
      </c>
      <c r="L414" s="2">
        <v>37</v>
      </c>
      <c r="M414" s="3">
        <v>0</v>
      </c>
      <c r="N414" s="3">
        <v>49.9</v>
      </c>
      <c r="P414" s="4">
        <v>0.2</v>
      </c>
      <c r="Q414" s="4">
        <v>0.35</v>
      </c>
      <c r="S414" s="4">
        <v>2.1</v>
      </c>
      <c r="U414" s="2">
        <v>1</v>
      </c>
      <c r="V414" s="2" t="s">
        <v>770</v>
      </c>
      <c r="W414" s="4"/>
      <c r="X414" s="3"/>
      <c r="AB414" s="2"/>
    </row>
    <row r="415" spans="1:33" x14ac:dyDescent="0.35">
      <c r="A415" s="2" t="s">
        <v>771</v>
      </c>
      <c r="B415" s="2">
        <v>412</v>
      </c>
      <c r="C415" s="2">
        <v>314</v>
      </c>
      <c r="D415" s="3">
        <v>15.3</v>
      </c>
      <c r="F415" s="3">
        <v>11.8</v>
      </c>
      <c r="H415" s="3">
        <v>1.6</v>
      </c>
      <c r="I415" s="3">
        <v>66.400000000000006</v>
      </c>
      <c r="K415" s="3">
        <v>5</v>
      </c>
      <c r="L415" s="2">
        <v>247</v>
      </c>
      <c r="M415" s="3">
        <v>183</v>
      </c>
      <c r="N415" s="3">
        <v>14.7</v>
      </c>
      <c r="P415" s="4">
        <v>0.2</v>
      </c>
      <c r="Q415" s="4">
        <v>0.35</v>
      </c>
      <c r="S415" s="4">
        <v>2.5</v>
      </c>
      <c r="U415" s="2">
        <v>1</v>
      </c>
      <c r="V415" s="2" t="s">
        <v>772</v>
      </c>
      <c r="W415" s="4"/>
      <c r="X415" s="3"/>
      <c r="AB415" s="2"/>
    </row>
    <row r="416" spans="1:33" x14ac:dyDescent="0.35">
      <c r="A416" s="2" t="s">
        <v>773</v>
      </c>
      <c r="B416" s="2">
        <v>413</v>
      </c>
      <c r="C416" s="2">
        <v>50</v>
      </c>
      <c r="D416" s="3">
        <v>87.4</v>
      </c>
      <c r="F416" s="3">
        <v>1.5</v>
      </c>
      <c r="H416" s="3">
        <v>0.7</v>
      </c>
      <c r="I416" s="3">
        <v>9.8000000000000007</v>
      </c>
      <c r="J416" s="3">
        <v>0.9</v>
      </c>
      <c r="K416" s="3">
        <v>0.6</v>
      </c>
      <c r="L416" s="2">
        <v>12</v>
      </c>
      <c r="M416" s="3">
        <v>29</v>
      </c>
      <c r="N416" s="3">
        <v>1</v>
      </c>
      <c r="O416" s="4">
        <v>12</v>
      </c>
      <c r="P416" s="4">
        <v>0.1</v>
      </c>
      <c r="Q416" s="4">
        <v>0.12</v>
      </c>
      <c r="R416" s="4">
        <v>0.67</v>
      </c>
      <c r="S416" s="4">
        <v>77.5</v>
      </c>
      <c r="U416" s="2">
        <v>1</v>
      </c>
      <c r="V416" s="2" t="s">
        <v>774</v>
      </c>
      <c r="W416" s="4"/>
      <c r="X416" s="3"/>
      <c r="AB416" s="2"/>
    </row>
    <row r="417" spans="1:33" x14ac:dyDescent="0.35">
      <c r="A417" s="2" t="s">
        <v>775</v>
      </c>
      <c r="B417" s="2">
        <v>414</v>
      </c>
      <c r="C417" s="2">
        <v>61</v>
      </c>
      <c r="D417" s="3">
        <v>84.1</v>
      </c>
      <c r="F417" s="3">
        <v>1</v>
      </c>
      <c r="H417" s="3">
        <v>0.6</v>
      </c>
      <c r="I417" s="3">
        <v>13.3</v>
      </c>
      <c r="J417" s="3">
        <v>1</v>
      </c>
      <c r="K417" s="3">
        <v>1</v>
      </c>
      <c r="L417" s="2">
        <v>22</v>
      </c>
      <c r="M417" s="3">
        <v>36</v>
      </c>
      <c r="N417" s="3">
        <v>1.6</v>
      </c>
      <c r="O417" s="4">
        <v>1</v>
      </c>
      <c r="P417" s="4">
        <v>0.05</v>
      </c>
      <c r="Q417" s="4">
        <v>0.13</v>
      </c>
      <c r="R417" s="4">
        <v>0.43</v>
      </c>
      <c r="S417" s="4">
        <v>38.4</v>
      </c>
      <c r="U417" s="2">
        <v>1</v>
      </c>
      <c r="V417" s="2" t="s">
        <v>776</v>
      </c>
      <c r="W417" s="4"/>
      <c r="X417" s="3"/>
      <c r="AB417" s="2"/>
    </row>
    <row r="418" spans="1:33" x14ac:dyDescent="0.35">
      <c r="A418" s="2" t="s">
        <v>777</v>
      </c>
      <c r="B418" s="2">
        <v>415</v>
      </c>
      <c r="C418" s="2">
        <v>325</v>
      </c>
      <c r="D418" s="3">
        <v>15.3</v>
      </c>
      <c r="F418" s="3">
        <v>4.3</v>
      </c>
      <c r="H418" s="3">
        <v>1.1000000000000001</v>
      </c>
      <c r="I418" s="3">
        <v>75.400000000000006</v>
      </c>
      <c r="J418" s="3">
        <v>3.4</v>
      </c>
      <c r="K418" s="3">
        <v>3.9</v>
      </c>
      <c r="L418" s="2">
        <v>52</v>
      </c>
      <c r="M418" s="3">
        <v>171</v>
      </c>
      <c r="N418" s="3">
        <v>9.9</v>
      </c>
      <c r="O418" s="4">
        <v>0</v>
      </c>
      <c r="P418" s="4">
        <v>0.04</v>
      </c>
      <c r="Q418" s="4">
        <v>0.08</v>
      </c>
      <c r="R418" s="4">
        <v>0.85</v>
      </c>
      <c r="S418" s="4">
        <v>2.4</v>
      </c>
      <c r="U418" s="2">
        <v>1</v>
      </c>
      <c r="V418" s="2" t="s">
        <v>778</v>
      </c>
      <c r="W418" s="4"/>
      <c r="X418" s="3"/>
      <c r="AB418" s="2"/>
    </row>
    <row r="419" spans="1:33" x14ac:dyDescent="0.35">
      <c r="A419" s="2" t="s">
        <v>779</v>
      </c>
      <c r="B419" s="2">
        <v>416</v>
      </c>
      <c r="C419" s="2">
        <v>62</v>
      </c>
      <c r="D419" s="3">
        <v>83.7</v>
      </c>
      <c r="F419" s="3">
        <v>1.1000000000000001</v>
      </c>
      <c r="H419" s="3">
        <v>0.1</v>
      </c>
      <c r="I419" s="3">
        <v>14.3</v>
      </c>
      <c r="J419" s="3">
        <v>0.8</v>
      </c>
      <c r="K419" s="3">
        <v>0.8</v>
      </c>
      <c r="L419" s="2">
        <v>3</v>
      </c>
      <c r="M419" s="3">
        <v>28</v>
      </c>
      <c r="N419" s="3">
        <v>1.1000000000000001</v>
      </c>
      <c r="O419" s="4">
        <v>5</v>
      </c>
      <c r="P419" s="4">
        <v>0.05</v>
      </c>
      <c r="Q419" s="4">
        <v>0.03</v>
      </c>
      <c r="R419" s="4">
        <v>0.2</v>
      </c>
      <c r="S419" s="4">
        <v>11.5</v>
      </c>
      <c r="U419" s="2">
        <v>1</v>
      </c>
      <c r="V419" s="2" t="s">
        <v>780</v>
      </c>
      <c r="W419" s="4"/>
      <c r="X419" s="3"/>
      <c r="AB419" s="2"/>
    </row>
    <row r="420" spans="1:33" x14ac:dyDescent="0.35">
      <c r="A420" s="2" t="s">
        <v>781</v>
      </c>
      <c r="B420" s="2">
        <v>417</v>
      </c>
      <c r="C420" s="2">
        <v>103</v>
      </c>
      <c r="D420" s="3">
        <v>73.2</v>
      </c>
      <c r="F420" s="3">
        <v>2</v>
      </c>
      <c r="H420" s="3">
        <v>0.4</v>
      </c>
      <c r="I420" s="3">
        <v>23.3</v>
      </c>
      <c r="J420" s="3">
        <v>0.7</v>
      </c>
      <c r="K420" s="3">
        <v>1.1000000000000001</v>
      </c>
      <c r="L420" s="2">
        <v>6</v>
      </c>
      <c r="M420" s="3">
        <v>52</v>
      </c>
      <c r="N420" s="3">
        <v>0.4</v>
      </c>
      <c r="O420" s="4">
        <v>0</v>
      </c>
      <c r="P420" s="4">
        <v>7.0000000000000007E-2</v>
      </c>
      <c r="Q420" s="4">
        <v>0.06</v>
      </c>
      <c r="R420" s="4">
        <v>1.85</v>
      </c>
      <c r="S420" s="4">
        <v>9</v>
      </c>
      <c r="U420" s="2">
        <v>1</v>
      </c>
      <c r="V420" s="2" t="s">
        <v>782</v>
      </c>
      <c r="W420" s="4"/>
      <c r="X420" s="3"/>
      <c r="AB420" s="2"/>
    </row>
    <row r="421" spans="1:33" x14ac:dyDescent="0.35">
      <c r="A421" s="2" t="s">
        <v>783</v>
      </c>
      <c r="B421" s="2">
        <v>418</v>
      </c>
      <c r="C421" s="2">
        <v>97</v>
      </c>
      <c r="D421" s="3">
        <v>74.5</v>
      </c>
      <c r="F421" s="3">
        <v>2.1</v>
      </c>
      <c r="H421" s="3">
        <v>0.1</v>
      </c>
      <c r="I421" s="3">
        <v>22.3</v>
      </c>
      <c r="J421" s="3">
        <v>0.6</v>
      </c>
      <c r="K421" s="3">
        <v>1</v>
      </c>
      <c r="L421" s="2">
        <v>9</v>
      </c>
      <c r="M421" s="3">
        <v>47</v>
      </c>
      <c r="N421" s="3">
        <v>0.5</v>
      </c>
      <c r="O421" s="4">
        <v>3</v>
      </c>
      <c r="P421" s="4">
        <v>0.09</v>
      </c>
      <c r="Q421" s="4">
        <v>0.09</v>
      </c>
      <c r="R421" s="4">
        <v>1.67</v>
      </c>
      <c r="S421" s="4">
        <v>14</v>
      </c>
      <c r="U421" s="2">
        <v>1</v>
      </c>
      <c r="V421" s="2" t="s">
        <v>784</v>
      </c>
      <c r="W421" s="4"/>
      <c r="X421" s="3"/>
      <c r="AB421" s="2"/>
    </row>
    <row r="422" spans="1:33" x14ac:dyDescent="0.35">
      <c r="A422" s="2" t="s">
        <v>785</v>
      </c>
      <c r="B422" s="2">
        <v>419</v>
      </c>
      <c r="C422" s="2">
        <v>332</v>
      </c>
      <c r="D422" s="3">
        <v>10.9</v>
      </c>
      <c r="F422" s="3">
        <v>6.4</v>
      </c>
      <c r="H422" s="3">
        <v>0.4</v>
      </c>
      <c r="I422" s="3">
        <v>77.099999999999994</v>
      </c>
      <c r="J422" s="3">
        <v>2.2999999999999998</v>
      </c>
      <c r="K422" s="3">
        <v>5.2</v>
      </c>
      <c r="L422" s="2">
        <v>82</v>
      </c>
      <c r="M422" s="3">
        <v>199</v>
      </c>
      <c r="N422" s="3">
        <v>1</v>
      </c>
      <c r="O422" s="4">
        <v>0</v>
      </c>
      <c r="P422" s="4">
        <v>0.18</v>
      </c>
      <c r="S422" s="4">
        <v>8.9</v>
      </c>
      <c r="T422" s="2">
        <v>0</v>
      </c>
      <c r="U422" s="2">
        <v>1</v>
      </c>
      <c r="V422" s="2" t="s">
        <v>786</v>
      </c>
      <c r="W422" s="4"/>
      <c r="X422" s="3"/>
      <c r="AB422" s="2"/>
      <c r="AC422" s="4"/>
      <c r="AD422" s="4"/>
      <c r="AE422" s="3"/>
      <c r="AF422" s="4"/>
      <c r="AG422" s="3"/>
    </row>
    <row r="423" spans="1:33" x14ac:dyDescent="0.35">
      <c r="A423" s="2" t="s">
        <v>787</v>
      </c>
      <c r="B423" s="2">
        <v>420</v>
      </c>
      <c r="C423" s="2">
        <v>180</v>
      </c>
      <c r="D423" s="3">
        <v>54.5</v>
      </c>
      <c r="F423" s="3">
        <v>1.8</v>
      </c>
      <c r="H423" s="3">
        <v>0.6</v>
      </c>
      <c r="I423" s="3">
        <v>42.1</v>
      </c>
      <c r="J423" s="3">
        <v>2</v>
      </c>
      <c r="K423" s="3">
        <v>1</v>
      </c>
      <c r="L423" s="2">
        <v>58</v>
      </c>
      <c r="M423" s="3">
        <v>54</v>
      </c>
      <c r="N423" s="3">
        <v>2.8</v>
      </c>
      <c r="P423" s="4">
        <v>7.0000000000000007E-2</v>
      </c>
      <c r="Q423" s="4">
        <v>0.2</v>
      </c>
      <c r="R423" s="4">
        <v>1.65</v>
      </c>
      <c r="S423" s="4">
        <v>1</v>
      </c>
      <c r="T423" s="2">
        <v>0</v>
      </c>
      <c r="U423" s="2">
        <v>1</v>
      </c>
      <c r="V423" s="2" t="s">
        <v>788</v>
      </c>
      <c r="W423" s="4"/>
      <c r="X423" s="3"/>
      <c r="AB423" s="2"/>
    </row>
    <row r="424" spans="1:33" x14ac:dyDescent="0.35">
      <c r="A424" s="2" t="s">
        <v>789</v>
      </c>
      <c r="B424" s="2">
        <v>421</v>
      </c>
      <c r="C424" s="2">
        <v>322</v>
      </c>
      <c r="D424" s="3">
        <v>14.8</v>
      </c>
      <c r="F424" s="3">
        <v>8.1999999999999993</v>
      </c>
      <c r="H424" s="3">
        <v>0.7</v>
      </c>
      <c r="I424" s="3">
        <v>72.599999999999994</v>
      </c>
      <c r="J424" s="3">
        <v>1.8</v>
      </c>
      <c r="K424" s="3">
        <v>3.5</v>
      </c>
      <c r="L424" s="2">
        <v>47</v>
      </c>
      <c r="M424" s="3">
        <v>200</v>
      </c>
      <c r="N424" s="3">
        <v>4.5</v>
      </c>
      <c r="O424" s="4">
        <v>0</v>
      </c>
      <c r="P424" s="4">
        <v>0.19</v>
      </c>
      <c r="Q424" s="4">
        <v>0.09</v>
      </c>
      <c r="R424" s="4">
        <v>5</v>
      </c>
      <c r="S424" s="4">
        <v>3.2</v>
      </c>
      <c r="T424" s="2">
        <v>0</v>
      </c>
      <c r="U424" s="2">
        <v>1</v>
      </c>
      <c r="V424" s="2" t="s">
        <v>790</v>
      </c>
      <c r="W424" s="4"/>
      <c r="X424" s="3"/>
      <c r="AB424" s="2"/>
    </row>
    <row r="425" spans="1:33" x14ac:dyDescent="0.35">
      <c r="A425" s="2" t="s">
        <v>791</v>
      </c>
      <c r="B425" s="2">
        <v>422</v>
      </c>
      <c r="C425" s="2">
        <v>140</v>
      </c>
      <c r="D425" s="3">
        <v>63.4</v>
      </c>
      <c r="F425" s="3">
        <v>1.9</v>
      </c>
      <c r="H425" s="3">
        <v>0.2</v>
      </c>
      <c r="I425" s="3">
        <v>33</v>
      </c>
      <c r="J425" s="3">
        <v>2.5</v>
      </c>
      <c r="K425" s="3">
        <v>1.5</v>
      </c>
      <c r="L425" s="2">
        <v>21</v>
      </c>
      <c r="M425" s="3">
        <v>63</v>
      </c>
      <c r="N425" s="3">
        <v>2.6</v>
      </c>
      <c r="O425" s="4">
        <v>3</v>
      </c>
      <c r="P425" s="4">
        <v>0.08</v>
      </c>
      <c r="Q425" s="4">
        <v>0.09</v>
      </c>
      <c r="R425" s="4">
        <v>2.15</v>
      </c>
      <c r="S425" s="4">
        <v>0</v>
      </c>
      <c r="U425" s="2">
        <v>1</v>
      </c>
      <c r="V425" s="2" t="s">
        <v>792</v>
      </c>
      <c r="W425" s="4"/>
      <c r="X425" s="3"/>
      <c r="AB425" s="2"/>
    </row>
    <row r="426" spans="1:33" x14ac:dyDescent="0.35">
      <c r="A426" s="2" t="s">
        <v>793</v>
      </c>
      <c r="B426" s="2">
        <v>423</v>
      </c>
      <c r="C426" s="2">
        <v>102</v>
      </c>
      <c r="D426" s="3">
        <v>73.7</v>
      </c>
      <c r="F426" s="3">
        <v>1.6</v>
      </c>
      <c r="H426" s="3">
        <v>0.5</v>
      </c>
      <c r="I426" s="3">
        <v>23.2</v>
      </c>
      <c r="J426" s="3">
        <v>0.8</v>
      </c>
      <c r="K426" s="3">
        <v>1</v>
      </c>
      <c r="L426" s="2">
        <v>50</v>
      </c>
      <c r="M426" s="3">
        <v>41</v>
      </c>
      <c r="N426" s="3">
        <v>1.2</v>
      </c>
      <c r="O426" s="4">
        <v>1</v>
      </c>
      <c r="P426" s="4">
        <v>0.03</v>
      </c>
      <c r="Q426" s="4">
        <v>0.06</v>
      </c>
      <c r="R426" s="4">
        <v>0.72</v>
      </c>
      <c r="S426" s="4">
        <v>4.4000000000000004</v>
      </c>
      <c r="U426" s="2">
        <v>1</v>
      </c>
      <c r="V426" s="2" t="s">
        <v>794</v>
      </c>
      <c r="W426" s="4"/>
      <c r="X426" s="3"/>
      <c r="AB426" s="2"/>
    </row>
    <row r="427" spans="1:33" x14ac:dyDescent="0.35">
      <c r="A427" s="2" t="s">
        <v>795</v>
      </c>
      <c r="B427" s="2">
        <v>424</v>
      </c>
      <c r="C427" s="2">
        <v>342</v>
      </c>
      <c r="D427" s="3">
        <v>9.6999999999999993</v>
      </c>
      <c r="F427" s="3">
        <v>8.1</v>
      </c>
      <c r="H427" s="3">
        <v>0.3</v>
      </c>
      <c r="I427" s="3">
        <v>78.599999999999994</v>
      </c>
      <c r="K427" s="3">
        <v>3.3</v>
      </c>
      <c r="L427" s="2">
        <v>97</v>
      </c>
      <c r="M427" s="3">
        <v>141</v>
      </c>
      <c r="N427" s="3">
        <v>7</v>
      </c>
      <c r="O427" s="4">
        <v>0</v>
      </c>
      <c r="P427" s="4">
        <v>0.2</v>
      </c>
      <c r="Q427" s="4">
        <v>0.08</v>
      </c>
      <c r="S427" s="4">
        <v>1.9</v>
      </c>
      <c r="T427" s="2">
        <v>0</v>
      </c>
      <c r="U427" s="2">
        <v>1</v>
      </c>
      <c r="V427" s="2" t="s">
        <v>796</v>
      </c>
      <c r="W427" s="4"/>
      <c r="X427" s="3"/>
      <c r="AB427" s="2"/>
    </row>
    <row r="428" spans="1:33" x14ac:dyDescent="0.35">
      <c r="A428" s="2" t="s">
        <v>797</v>
      </c>
      <c r="B428" s="2">
        <v>425</v>
      </c>
      <c r="C428" s="2">
        <v>81</v>
      </c>
      <c r="D428" s="3">
        <v>78</v>
      </c>
      <c r="F428" s="3">
        <v>1.8</v>
      </c>
      <c r="H428" s="3">
        <v>0.1</v>
      </c>
      <c r="I428" s="3">
        <v>18.600000000000001</v>
      </c>
      <c r="J428" s="3">
        <v>1.4</v>
      </c>
      <c r="K428" s="3">
        <v>1.5</v>
      </c>
      <c r="L428" s="2">
        <v>104</v>
      </c>
      <c r="M428" s="3">
        <v>52</v>
      </c>
      <c r="N428" s="3">
        <v>1.4</v>
      </c>
      <c r="O428" s="4">
        <v>3</v>
      </c>
      <c r="P428" s="4">
        <v>0.03</v>
      </c>
      <c r="Q428" s="4">
        <v>0.09</v>
      </c>
      <c r="R428" s="4">
        <v>0.38</v>
      </c>
      <c r="S428" s="4">
        <v>6</v>
      </c>
      <c r="U428" s="2">
        <v>1</v>
      </c>
      <c r="V428" s="2" t="s">
        <v>797</v>
      </c>
      <c r="W428" s="4"/>
      <c r="X428" s="3"/>
      <c r="AB428" s="2"/>
    </row>
    <row r="429" spans="1:33" x14ac:dyDescent="0.35">
      <c r="A429" s="2" t="s">
        <v>798</v>
      </c>
      <c r="B429" s="2">
        <v>426</v>
      </c>
      <c r="C429" s="2">
        <v>44</v>
      </c>
      <c r="D429" s="3">
        <v>87.8</v>
      </c>
      <c r="F429" s="3">
        <v>1.7</v>
      </c>
      <c r="H429" s="3">
        <v>0.1</v>
      </c>
      <c r="I429" s="3">
        <v>9.5</v>
      </c>
      <c r="J429" s="3">
        <v>1</v>
      </c>
      <c r="K429" s="3">
        <v>0.9</v>
      </c>
      <c r="L429" s="2">
        <v>14</v>
      </c>
      <c r="M429" s="3">
        <v>38</v>
      </c>
      <c r="N429" s="3">
        <v>0.8</v>
      </c>
      <c r="O429" s="4">
        <v>0</v>
      </c>
      <c r="P429" s="4">
        <v>0.01</v>
      </c>
      <c r="Q429" s="4">
        <v>0.04</v>
      </c>
      <c r="R429" s="4">
        <v>0.2</v>
      </c>
      <c r="S429" s="4">
        <v>5</v>
      </c>
      <c r="T429" s="2">
        <v>37</v>
      </c>
      <c r="U429" s="2">
        <v>1</v>
      </c>
      <c r="V429" s="2" t="s">
        <v>799</v>
      </c>
      <c r="W429" s="4"/>
      <c r="X429" s="3"/>
      <c r="AB429" s="2"/>
    </row>
    <row r="430" spans="1:33" x14ac:dyDescent="0.35">
      <c r="A430" s="2" t="s">
        <v>800</v>
      </c>
      <c r="B430" s="2">
        <v>427</v>
      </c>
      <c r="C430" s="2">
        <v>112</v>
      </c>
      <c r="D430" s="3">
        <v>72.2</v>
      </c>
      <c r="F430" s="3">
        <v>1.8</v>
      </c>
      <c r="H430" s="3">
        <v>1.5</v>
      </c>
      <c r="I430" s="3">
        <v>23.5</v>
      </c>
      <c r="J430" s="3">
        <v>0.4</v>
      </c>
      <c r="K430" s="3">
        <v>1</v>
      </c>
      <c r="L430" s="2">
        <v>3</v>
      </c>
      <c r="M430" s="3">
        <v>30</v>
      </c>
      <c r="N430" s="3">
        <v>0.7</v>
      </c>
      <c r="O430" s="4">
        <v>0</v>
      </c>
      <c r="P430" s="4">
        <v>0.09</v>
      </c>
      <c r="Q430" s="4">
        <v>0.03</v>
      </c>
      <c r="R430" s="4">
        <v>0.44</v>
      </c>
      <c r="S430" s="4">
        <v>3.1</v>
      </c>
      <c r="T430" s="2">
        <v>0</v>
      </c>
      <c r="U430" s="2">
        <v>1</v>
      </c>
      <c r="V430" s="2" t="s">
        <v>801</v>
      </c>
      <c r="W430" s="4"/>
      <c r="X430" s="3"/>
      <c r="AB430" s="2"/>
    </row>
    <row r="431" spans="1:33" x14ac:dyDescent="0.35">
      <c r="A431" s="2" t="s">
        <v>802</v>
      </c>
      <c r="B431" s="2">
        <v>428</v>
      </c>
      <c r="C431" s="2">
        <v>161</v>
      </c>
      <c r="D431" s="3">
        <v>59</v>
      </c>
      <c r="F431" s="3">
        <v>0.6</v>
      </c>
      <c r="H431" s="3">
        <v>0.2</v>
      </c>
      <c r="I431" s="3">
        <v>39.1</v>
      </c>
      <c r="J431" s="3">
        <v>0.9</v>
      </c>
      <c r="K431" s="3">
        <v>1.1000000000000001</v>
      </c>
      <c r="L431" s="2">
        <v>35</v>
      </c>
      <c r="M431" s="3">
        <v>62</v>
      </c>
      <c r="N431" s="3">
        <v>0.4</v>
      </c>
      <c r="O431" s="4">
        <v>15</v>
      </c>
      <c r="P431" s="4">
        <v>0.03</v>
      </c>
      <c r="Q431" s="4">
        <v>0.04</v>
      </c>
      <c r="R431" s="4">
        <v>0.66</v>
      </c>
      <c r="S431" s="4">
        <v>36.299999999999997</v>
      </c>
      <c r="T431" s="2">
        <v>32</v>
      </c>
      <c r="U431" s="2">
        <v>1</v>
      </c>
      <c r="V431" s="2" t="s">
        <v>803</v>
      </c>
      <c r="W431" s="4"/>
      <c r="X431" s="3"/>
      <c r="AB431" s="2"/>
    </row>
    <row r="432" spans="1:33" x14ac:dyDescent="0.35">
      <c r="A432" s="2" t="s">
        <v>804</v>
      </c>
      <c r="B432" s="2">
        <v>429</v>
      </c>
      <c r="C432" s="2">
        <v>183</v>
      </c>
      <c r="D432" s="3">
        <v>53.7</v>
      </c>
      <c r="F432" s="3">
        <v>0.6</v>
      </c>
      <c r="H432" s="3">
        <v>0.3</v>
      </c>
      <c r="I432" s="3">
        <v>44.4</v>
      </c>
      <c r="J432" s="3">
        <v>1.2</v>
      </c>
      <c r="K432" s="3">
        <v>1</v>
      </c>
      <c r="L432" s="2">
        <v>29</v>
      </c>
      <c r="M432" s="3">
        <v>69</v>
      </c>
      <c r="N432" s="3">
        <v>0.2</v>
      </c>
      <c r="O432" s="4">
        <v>39</v>
      </c>
      <c r="P432" s="4">
        <v>0.02</v>
      </c>
      <c r="Q432" s="4">
        <v>0.01</v>
      </c>
      <c r="R432" s="4">
        <v>0.79</v>
      </c>
      <c r="S432" s="4">
        <v>22.9</v>
      </c>
      <c r="T432" s="2">
        <v>0</v>
      </c>
      <c r="U432" s="2">
        <v>1</v>
      </c>
      <c r="V432" s="2" t="s">
        <v>805</v>
      </c>
      <c r="W432" s="4"/>
      <c r="X432" s="3"/>
      <c r="AB432" s="2"/>
    </row>
    <row r="433" spans="1:33" x14ac:dyDescent="0.35">
      <c r="A433" s="2" t="s">
        <v>806</v>
      </c>
      <c r="B433" s="2">
        <v>430</v>
      </c>
      <c r="C433" s="2">
        <v>162</v>
      </c>
      <c r="D433" s="3">
        <v>58.9</v>
      </c>
      <c r="F433" s="3">
        <v>0.8</v>
      </c>
      <c r="H433" s="3">
        <v>0.2</v>
      </c>
      <c r="I433" s="3">
        <v>39.299999999999997</v>
      </c>
      <c r="J433" s="3">
        <v>1.1000000000000001</v>
      </c>
      <c r="K433" s="3">
        <v>0.8</v>
      </c>
      <c r="L433" s="2">
        <v>25</v>
      </c>
      <c r="M433" s="3">
        <v>52</v>
      </c>
      <c r="N433" s="3">
        <v>0.5</v>
      </c>
      <c r="O433" s="4">
        <v>1</v>
      </c>
      <c r="P433" s="4">
        <v>0.04</v>
      </c>
      <c r="Q433" s="4">
        <v>0.04</v>
      </c>
      <c r="R433" s="4">
        <v>0.76</v>
      </c>
      <c r="S433" s="4">
        <v>30.7</v>
      </c>
      <c r="T433" s="2">
        <v>32</v>
      </c>
      <c r="U433" s="2">
        <v>1</v>
      </c>
      <c r="V433" s="2" t="s">
        <v>807</v>
      </c>
      <c r="W433" s="4"/>
      <c r="X433" s="3"/>
      <c r="AB433" s="2"/>
    </row>
    <row r="434" spans="1:33" x14ac:dyDescent="0.35">
      <c r="A434" s="2" t="s">
        <v>808</v>
      </c>
      <c r="B434" s="2">
        <v>431</v>
      </c>
      <c r="C434" s="2">
        <v>335</v>
      </c>
      <c r="D434" s="3">
        <v>14.3</v>
      </c>
      <c r="F434" s="3">
        <v>1.7</v>
      </c>
      <c r="H434" s="3">
        <v>0.5</v>
      </c>
      <c r="I434" s="3">
        <v>80.900000000000006</v>
      </c>
      <c r="J434" s="3">
        <v>1.8</v>
      </c>
      <c r="K434" s="3">
        <v>2.6</v>
      </c>
      <c r="L434" s="2">
        <v>155</v>
      </c>
      <c r="M434" s="3">
        <v>110</v>
      </c>
      <c r="N434" s="3">
        <v>5.3</v>
      </c>
      <c r="O434" s="4">
        <v>0</v>
      </c>
      <c r="P434" s="4">
        <v>0.08</v>
      </c>
      <c r="Q434" s="4">
        <v>7.0000000000000007E-2</v>
      </c>
      <c r="R434" s="4">
        <v>1.6</v>
      </c>
      <c r="S434" s="4">
        <v>13.6</v>
      </c>
      <c r="T434" s="2">
        <v>0</v>
      </c>
      <c r="U434" s="2">
        <v>1</v>
      </c>
      <c r="V434" s="2" t="s">
        <v>809</v>
      </c>
      <c r="W434" s="4"/>
      <c r="X434" s="3"/>
      <c r="AB434" s="2"/>
      <c r="AC434" s="4"/>
      <c r="AD434" s="4"/>
      <c r="AE434" s="3"/>
      <c r="AF434" s="4"/>
      <c r="AG434" s="3"/>
    </row>
    <row r="435" spans="1:33" x14ac:dyDescent="0.35">
      <c r="A435" s="2" t="s">
        <v>810</v>
      </c>
      <c r="B435" s="2">
        <v>432</v>
      </c>
      <c r="C435" s="2">
        <v>150</v>
      </c>
      <c r="D435" s="3">
        <v>62</v>
      </c>
      <c r="F435" s="3">
        <v>0.5</v>
      </c>
      <c r="H435" s="3">
        <v>0.2</v>
      </c>
      <c r="I435" s="3">
        <v>36.4</v>
      </c>
      <c r="J435" s="3">
        <v>1</v>
      </c>
      <c r="K435" s="3">
        <v>0.9</v>
      </c>
      <c r="L435" s="2">
        <v>26</v>
      </c>
      <c r="M435" s="3">
        <v>60</v>
      </c>
      <c r="N435" s="3">
        <v>0.2</v>
      </c>
      <c r="O435" s="4">
        <v>31</v>
      </c>
      <c r="P435" s="4">
        <v>0.02</v>
      </c>
      <c r="Q435" s="4">
        <v>0.02</v>
      </c>
      <c r="R435" s="4">
        <v>0.53</v>
      </c>
      <c r="S435" s="4">
        <v>22.7</v>
      </c>
      <c r="U435" s="2">
        <v>1</v>
      </c>
      <c r="V435" s="2" t="s">
        <v>811</v>
      </c>
      <c r="W435" s="4"/>
      <c r="X435" s="3"/>
      <c r="AB435" s="2"/>
    </row>
    <row r="436" spans="1:33" x14ac:dyDescent="0.35">
      <c r="A436" s="2" t="s">
        <v>812</v>
      </c>
      <c r="B436" s="2">
        <v>433</v>
      </c>
      <c r="C436" s="2">
        <v>63</v>
      </c>
      <c r="D436" s="3">
        <v>82</v>
      </c>
      <c r="F436" s="3">
        <v>0.8</v>
      </c>
      <c r="H436" s="3">
        <v>0.1</v>
      </c>
      <c r="I436" s="3">
        <v>16.399999999999999</v>
      </c>
      <c r="J436" s="3">
        <v>0.8</v>
      </c>
      <c r="K436" s="3">
        <v>0.7</v>
      </c>
      <c r="L436" s="2">
        <v>6</v>
      </c>
      <c r="M436" s="3">
        <v>35</v>
      </c>
      <c r="N436" s="3">
        <v>0.4</v>
      </c>
      <c r="O436" s="4">
        <v>49</v>
      </c>
      <c r="P436" s="4">
        <v>0.03</v>
      </c>
      <c r="Q436" s="4">
        <v>0.05</v>
      </c>
      <c r="R436" s="4">
        <v>1.17</v>
      </c>
      <c r="S436" s="4">
        <v>27.5</v>
      </c>
      <c r="U436" s="2">
        <v>1</v>
      </c>
      <c r="V436" s="2" t="s">
        <v>813</v>
      </c>
      <c r="W436" s="4"/>
      <c r="X436" s="3"/>
      <c r="AB436" s="2"/>
    </row>
    <row r="437" spans="1:33" x14ac:dyDescent="0.35">
      <c r="A437" s="2" t="s">
        <v>814</v>
      </c>
      <c r="B437" s="2">
        <v>434</v>
      </c>
      <c r="C437" s="2">
        <v>298</v>
      </c>
      <c r="D437" s="3">
        <v>57.5</v>
      </c>
      <c r="F437" s="3">
        <v>0.8</v>
      </c>
      <c r="H437" s="3">
        <v>32.1</v>
      </c>
      <c r="I437" s="3">
        <v>7.3</v>
      </c>
      <c r="J437" s="3">
        <v>1.4</v>
      </c>
      <c r="K437" s="3">
        <v>2.2999999999999998</v>
      </c>
      <c r="L437" s="2">
        <v>86</v>
      </c>
      <c r="M437" s="3">
        <v>55</v>
      </c>
      <c r="N437" s="3">
        <v>2.4</v>
      </c>
      <c r="O437" s="4">
        <v>0</v>
      </c>
      <c r="P437" s="4">
        <v>0.03</v>
      </c>
      <c r="Q437" s="4">
        <v>0.22</v>
      </c>
      <c r="R437" s="4">
        <v>0.8</v>
      </c>
      <c r="S437" s="4">
        <v>0</v>
      </c>
      <c r="U437" s="2">
        <v>1</v>
      </c>
      <c r="V437" s="2" t="s">
        <v>815</v>
      </c>
      <c r="W437" s="4"/>
      <c r="X437" s="3"/>
      <c r="AB437" s="2"/>
    </row>
    <row r="438" spans="1:33" x14ac:dyDescent="0.35">
      <c r="A438" s="2" t="s">
        <v>816</v>
      </c>
      <c r="B438" s="2">
        <v>435</v>
      </c>
      <c r="C438" s="2">
        <v>304</v>
      </c>
      <c r="D438" s="3">
        <v>41</v>
      </c>
      <c r="F438" s="3">
        <v>2.2000000000000002</v>
      </c>
      <c r="H438" s="3">
        <v>22.4</v>
      </c>
      <c r="I438" s="3">
        <v>30.3</v>
      </c>
      <c r="J438" s="3">
        <v>1.5</v>
      </c>
      <c r="K438" s="3">
        <v>4.0999999999999996</v>
      </c>
      <c r="L438" s="2">
        <v>67</v>
      </c>
      <c r="M438" s="3">
        <v>63</v>
      </c>
      <c r="N438" s="3">
        <v>7.4</v>
      </c>
      <c r="P438" s="4">
        <v>0.03</v>
      </c>
      <c r="Q438" s="4">
        <v>0.24</v>
      </c>
      <c r="R438" s="4">
        <v>1</v>
      </c>
      <c r="S438" s="4">
        <v>0</v>
      </c>
      <c r="U438" s="2">
        <v>1</v>
      </c>
      <c r="V438" s="2" t="s">
        <v>815</v>
      </c>
      <c r="W438" s="4"/>
      <c r="X438" s="3"/>
      <c r="AB438" s="2"/>
    </row>
    <row r="439" spans="1:33" x14ac:dyDescent="0.35">
      <c r="A439" s="2" t="s">
        <v>817</v>
      </c>
      <c r="B439" s="2">
        <v>436</v>
      </c>
      <c r="C439" s="2">
        <v>49</v>
      </c>
      <c r="D439" s="3">
        <v>85.9</v>
      </c>
      <c r="F439" s="3">
        <v>1.8</v>
      </c>
      <c r="H439" s="3">
        <v>0.5</v>
      </c>
      <c r="I439" s="3">
        <v>11.6</v>
      </c>
      <c r="K439" s="3">
        <v>0.6</v>
      </c>
      <c r="L439" s="2">
        <v>85</v>
      </c>
      <c r="M439" s="3">
        <v>0.2</v>
      </c>
      <c r="P439" s="4">
        <v>0.01</v>
      </c>
      <c r="Q439" s="4">
        <v>0.02</v>
      </c>
      <c r="R439" s="4">
        <v>24</v>
      </c>
      <c r="U439" s="2">
        <v>1</v>
      </c>
      <c r="V439" s="2" t="s">
        <v>817</v>
      </c>
      <c r="W439" s="4"/>
      <c r="X439" s="3"/>
      <c r="AB439" s="2"/>
    </row>
    <row r="440" spans="1:33" x14ac:dyDescent="0.35">
      <c r="A440" s="2" t="s">
        <v>818</v>
      </c>
      <c r="B440" s="2">
        <v>437</v>
      </c>
      <c r="C440" s="2">
        <v>283</v>
      </c>
      <c r="D440" s="3">
        <v>53.6</v>
      </c>
      <c r="F440" s="3">
        <v>2.2999999999999998</v>
      </c>
      <c r="H440" s="3">
        <v>25.1</v>
      </c>
      <c r="I440" s="3">
        <v>18.100000000000001</v>
      </c>
      <c r="J440" s="3">
        <v>10.4</v>
      </c>
      <c r="K440" s="3">
        <v>0.9</v>
      </c>
      <c r="L440" s="2">
        <v>74</v>
      </c>
      <c r="M440" s="3">
        <v>27</v>
      </c>
      <c r="N440" s="3">
        <v>0.7</v>
      </c>
      <c r="O440" s="4">
        <v>706</v>
      </c>
      <c r="P440" s="4">
        <v>0.12</v>
      </c>
      <c r="Q440" s="4">
        <v>0.17</v>
      </c>
      <c r="R440" s="4">
        <v>0.3</v>
      </c>
      <c r="S440" s="4">
        <v>0</v>
      </c>
      <c r="U440" s="2">
        <v>1</v>
      </c>
      <c r="V440" s="2" t="s">
        <v>819</v>
      </c>
      <c r="W440" s="4"/>
      <c r="X440" s="3"/>
      <c r="AB440" s="2"/>
    </row>
    <row r="441" spans="1:33" x14ac:dyDescent="0.35">
      <c r="A441" s="2" t="s">
        <v>820</v>
      </c>
      <c r="B441" s="2">
        <v>438</v>
      </c>
      <c r="C441" s="2">
        <v>53</v>
      </c>
      <c r="D441" s="3">
        <v>85</v>
      </c>
      <c r="F441" s="3">
        <v>1.1000000000000001</v>
      </c>
      <c r="H441" s="3">
        <v>0.4</v>
      </c>
      <c r="I441" s="3">
        <v>12.9</v>
      </c>
      <c r="J441" s="3">
        <v>1.2</v>
      </c>
      <c r="K441" s="3">
        <v>0.6</v>
      </c>
      <c r="L441" s="2">
        <v>16</v>
      </c>
      <c r="M441" s="3">
        <v>37</v>
      </c>
      <c r="N441" s="3">
        <v>0.2</v>
      </c>
      <c r="O441" s="4">
        <v>0</v>
      </c>
      <c r="P441" s="4">
        <v>7.0000000000000007E-2</v>
      </c>
      <c r="Q441" s="4">
        <v>0.23</v>
      </c>
      <c r="R441" s="4">
        <v>0.79</v>
      </c>
      <c r="S441" s="4">
        <v>3.4</v>
      </c>
      <c r="U441" s="2">
        <v>1</v>
      </c>
      <c r="V441" s="2" t="s">
        <v>820</v>
      </c>
      <c r="W441" s="4"/>
      <c r="X441" s="3"/>
      <c r="AB441" s="2"/>
    </row>
    <row r="442" spans="1:33" x14ac:dyDescent="0.35">
      <c r="A442" s="2" t="s">
        <v>821</v>
      </c>
      <c r="B442" s="2">
        <v>439</v>
      </c>
      <c r="C442" s="2">
        <v>64</v>
      </c>
      <c r="D442" s="3">
        <v>81.7</v>
      </c>
      <c r="F442" s="3">
        <v>0.6</v>
      </c>
      <c r="H442" s="3">
        <v>0.1</v>
      </c>
      <c r="I442" s="3">
        <v>17.100000000000001</v>
      </c>
      <c r="J442" s="3">
        <v>0.6</v>
      </c>
      <c r="K442" s="3">
        <v>0.5</v>
      </c>
      <c r="L442" s="2">
        <v>4</v>
      </c>
      <c r="M442" s="3">
        <v>22</v>
      </c>
      <c r="N442" s="3">
        <v>0.3</v>
      </c>
      <c r="O442" s="4">
        <v>0</v>
      </c>
      <c r="P442" s="4">
        <v>0.03</v>
      </c>
      <c r="Q442" s="4">
        <v>0.04</v>
      </c>
      <c r="R442" s="4">
        <v>0.9</v>
      </c>
      <c r="S442" s="4">
        <v>15.3</v>
      </c>
      <c r="U442" s="2">
        <v>1</v>
      </c>
      <c r="V442" s="2" t="s">
        <v>822</v>
      </c>
      <c r="W442" s="4"/>
      <c r="X442" s="3"/>
      <c r="AB442" s="2"/>
    </row>
    <row r="443" spans="1:33" x14ac:dyDescent="0.35">
      <c r="A443" s="2" t="s">
        <v>823</v>
      </c>
      <c r="B443" s="2">
        <v>440</v>
      </c>
      <c r="C443" s="2">
        <v>60</v>
      </c>
      <c r="D443" s="3">
        <v>83.5</v>
      </c>
      <c r="F443" s="3">
        <v>1.8</v>
      </c>
      <c r="H443" s="3">
        <v>0.5</v>
      </c>
      <c r="I443" s="3">
        <v>14.9</v>
      </c>
      <c r="K443" s="3">
        <v>0.6</v>
      </c>
      <c r="L443" s="2">
        <v>88</v>
      </c>
      <c r="M443" s="3">
        <v>19</v>
      </c>
      <c r="N443" s="3">
        <v>0.2</v>
      </c>
      <c r="P443" s="4">
        <v>0.01</v>
      </c>
      <c r="Q443" s="4">
        <v>0.02</v>
      </c>
      <c r="R443" s="4">
        <v>24</v>
      </c>
      <c r="U443" s="2">
        <v>1</v>
      </c>
      <c r="V443" s="2" t="s">
        <v>823</v>
      </c>
      <c r="W443" s="4"/>
      <c r="X443" s="3"/>
      <c r="AB443" s="2"/>
    </row>
    <row r="444" spans="1:33" x14ac:dyDescent="0.35">
      <c r="A444" s="2" t="s">
        <v>824</v>
      </c>
      <c r="B444" s="2">
        <v>441</v>
      </c>
      <c r="C444" s="2">
        <v>24</v>
      </c>
      <c r="D444" s="3">
        <v>93.3</v>
      </c>
      <c r="F444" s="3">
        <v>0.5</v>
      </c>
      <c r="H444" s="3">
        <v>0.1</v>
      </c>
      <c r="I444" s="3">
        <v>5.9</v>
      </c>
      <c r="J444" s="3">
        <v>0.4</v>
      </c>
      <c r="K444" s="3">
        <v>0.2</v>
      </c>
      <c r="L444" s="2">
        <v>28</v>
      </c>
      <c r="M444" s="3">
        <v>15</v>
      </c>
      <c r="N444" s="3">
        <v>0.5</v>
      </c>
      <c r="O444" s="4">
        <v>0</v>
      </c>
      <c r="P444" s="4">
        <v>0.01</v>
      </c>
      <c r="Q444" s="4">
        <v>0.04</v>
      </c>
      <c r="R444" s="4">
        <v>0.61</v>
      </c>
      <c r="S444" s="4">
        <v>2780</v>
      </c>
      <c r="U444" s="2">
        <v>1</v>
      </c>
      <c r="V444" s="2" t="s">
        <v>825</v>
      </c>
      <c r="W444" s="4"/>
      <c r="X444" s="3"/>
      <c r="AB444" s="2"/>
    </row>
    <row r="445" spans="1:33" x14ac:dyDescent="0.35">
      <c r="A445" s="2" t="s">
        <v>826</v>
      </c>
      <c r="B445" s="2">
        <v>442</v>
      </c>
      <c r="C445" s="2">
        <v>63</v>
      </c>
      <c r="D445" s="3">
        <v>82.3</v>
      </c>
      <c r="F445" s="3">
        <v>0.7</v>
      </c>
      <c r="H445" s="3">
        <v>0.4</v>
      </c>
      <c r="I445" s="3">
        <v>15.9</v>
      </c>
      <c r="J445" s="3">
        <v>0.6</v>
      </c>
      <c r="K445" s="3">
        <v>0.7</v>
      </c>
      <c r="L445" s="2">
        <v>26</v>
      </c>
      <c r="M445" s="3">
        <v>26</v>
      </c>
      <c r="N445" s="3">
        <v>0.9</v>
      </c>
      <c r="O445" s="4">
        <v>19</v>
      </c>
      <c r="P445" s="4">
        <v>7.0000000000000007E-2</v>
      </c>
      <c r="Q445" s="4">
        <v>0.11</v>
      </c>
      <c r="R445" s="4">
        <v>1.45</v>
      </c>
      <c r="S445" s="4">
        <v>0</v>
      </c>
      <c r="U445" s="2">
        <v>1</v>
      </c>
      <c r="V445" s="2" t="s">
        <v>827</v>
      </c>
      <c r="W445" s="4"/>
      <c r="X445" s="3"/>
      <c r="AB445" s="2"/>
    </row>
    <row r="446" spans="1:33" x14ac:dyDescent="0.35">
      <c r="A446" s="2" t="s">
        <v>828</v>
      </c>
      <c r="B446" s="2">
        <v>443</v>
      </c>
      <c r="C446" s="2">
        <v>82</v>
      </c>
      <c r="D446" s="3">
        <v>76.3</v>
      </c>
      <c r="F446" s="3">
        <v>1</v>
      </c>
      <c r="H446" s="3">
        <v>0.2</v>
      </c>
      <c r="I446" s="3">
        <v>21.5</v>
      </c>
      <c r="J446" s="3">
        <v>0.5</v>
      </c>
      <c r="K446" s="3">
        <v>1</v>
      </c>
      <c r="L446" s="2">
        <v>20</v>
      </c>
      <c r="M446" s="3">
        <v>53</v>
      </c>
      <c r="N446" s="3">
        <v>0.9</v>
      </c>
      <c r="O446" s="4">
        <v>23</v>
      </c>
      <c r="P446" s="4">
        <v>0.05</v>
      </c>
      <c r="Q446" s="4">
        <v>0.06</v>
      </c>
      <c r="R446" s="4">
        <v>1.44</v>
      </c>
      <c r="S446" s="4">
        <v>36.799999999999997</v>
      </c>
      <c r="U446" s="2">
        <v>1</v>
      </c>
      <c r="V446" s="2" t="s">
        <v>828</v>
      </c>
      <c r="W446" s="4"/>
      <c r="X446" s="3"/>
      <c r="AB446" s="2"/>
    </row>
    <row r="447" spans="1:33" x14ac:dyDescent="0.35">
      <c r="A447" s="2" t="s">
        <v>829</v>
      </c>
      <c r="B447" s="2">
        <v>444</v>
      </c>
      <c r="C447" s="2">
        <v>286</v>
      </c>
      <c r="D447" s="3">
        <v>56.4</v>
      </c>
      <c r="F447" s="3">
        <v>3.4</v>
      </c>
      <c r="H447" s="3">
        <v>28.1</v>
      </c>
      <c r="I447" s="3">
        <v>10.8</v>
      </c>
      <c r="J447" s="3">
        <v>2.2999999999999998</v>
      </c>
      <c r="K447" s="3">
        <v>1.3</v>
      </c>
      <c r="L447" s="2">
        <v>8</v>
      </c>
      <c r="M447" s="3">
        <v>51</v>
      </c>
      <c r="N447" s="3">
        <v>1.8</v>
      </c>
      <c r="O447" s="4">
        <v>0</v>
      </c>
      <c r="P447" s="4">
        <v>0.02</v>
      </c>
      <c r="Q447" s="4">
        <v>0.05</v>
      </c>
      <c r="R447" s="4">
        <v>0.57999999999999996</v>
      </c>
      <c r="S447" s="4">
        <v>0.9</v>
      </c>
      <c r="T447" s="2">
        <v>0</v>
      </c>
      <c r="U447" s="2">
        <v>1</v>
      </c>
      <c r="V447" s="2" t="s">
        <v>830</v>
      </c>
      <c r="W447" s="4"/>
      <c r="X447" s="3"/>
      <c r="AB447" s="2"/>
    </row>
    <row r="448" spans="1:33" x14ac:dyDescent="0.35">
      <c r="A448" s="2" t="s">
        <v>831</v>
      </c>
      <c r="B448" s="2">
        <v>445</v>
      </c>
      <c r="C448" s="2">
        <v>14</v>
      </c>
      <c r="D448" s="3">
        <v>95.5</v>
      </c>
      <c r="F448" s="3">
        <v>0.7</v>
      </c>
      <c r="H448" s="3">
        <v>0.1</v>
      </c>
      <c r="I448" s="3">
        <v>3.1</v>
      </c>
      <c r="J448" s="3">
        <v>0</v>
      </c>
      <c r="K448" s="3">
        <v>0.6</v>
      </c>
      <c r="L448" s="2">
        <v>21</v>
      </c>
      <c r="M448" s="3">
        <v>7</v>
      </c>
      <c r="N448" s="3">
        <v>0</v>
      </c>
      <c r="O448" s="4">
        <v>0</v>
      </c>
      <c r="Q448" s="4">
        <v>0.01</v>
      </c>
      <c r="S448" s="4">
        <v>0.8</v>
      </c>
      <c r="T448" s="2">
        <v>0</v>
      </c>
      <c r="U448" s="2">
        <v>1</v>
      </c>
      <c r="V448" s="2" t="s">
        <v>832</v>
      </c>
      <c r="W448" s="4"/>
      <c r="X448" s="3"/>
      <c r="AB448" s="2"/>
    </row>
    <row r="449" spans="1:28" x14ac:dyDescent="0.35">
      <c r="A449" s="2" t="s">
        <v>833</v>
      </c>
      <c r="B449" s="2">
        <v>446</v>
      </c>
      <c r="C449" s="2">
        <v>41</v>
      </c>
      <c r="D449" s="3">
        <v>88.5</v>
      </c>
      <c r="F449" s="3">
        <v>0.9</v>
      </c>
      <c r="H449" s="3">
        <v>0.7</v>
      </c>
      <c r="I449" s="3">
        <v>9.1999999999999993</v>
      </c>
      <c r="J449" s="3">
        <v>2.5</v>
      </c>
      <c r="K449" s="3">
        <v>0.7</v>
      </c>
      <c r="L449" s="2">
        <v>16</v>
      </c>
      <c r="M449" s="3">
        <v>30</v>
      </c>
      <c r="N449" s="3">
        <v>1.5</v>
      </c>
      <c r="O449" s="4">
        <v>23</v>
      </c>
      <c r="P449" s="4">
        <v>0.06</v>
      </c>
      <c r="Q449" s="4">
        <v>0.1</v>
      </c>
      <c r="R449" s="4">
        <v>2.25</v>
      </c>
      <c r="S449" s="4">
        <v>4.5</v>
      </c>
      <c r="U449" s="2">
        <v>1</v>
      </c>
      <c r="V449" s="2" t="s">
        <v>833</v>
      </c>
      <c r="W449" s="4"/>
      <c r="X449" s="3"/>
      <c r="AB449" s="2"/>
    </row>
    <row r="450" spans="1:28" x14ac:dyDescent="0.35">
      <c r="A450" s="2" t="s">
        <v>834</v>
      </c>
      <c r="B450" s="2">
        <v>447</v>
      </c>
      <c r="C450" s="2">
        <v>118</v>
      </c>
      <c r="D450" s="3">
        <v>75.900000000000006</v>
      </c>
      <c r="F450" s="3">
        <v>1.5</v>
      </c>
      <c r="H450" s="3">
        <v>7.3</v>
      </c>
      <c r="I450" s="3">
        <v>14.5</v>
      </c>
      <c r="J450" s="3">
        <v>8.4</v>
      </c>
      <c r="K450" s="3">
        <v>0.8</v>
      </c>
      <c r="L450" s="2">
        <v>47</v>
      </c>
      <c r="M450" s="3">
        <v>59</v>
      </c>
      <c r="N450" s="3">
        <v>0.6</v>
      </c>
      <c r="O450" s="4">
        <v>0</v>
      </c>
      <c r="P450" s="4">
        <v>0.08</v>
      </c>
      <c r="Q450" s="4">
        <v>0.23</v>
      </c>
      <c r="R450" s="4">
        <v>0.2</v>
      </c>
      <c r="S450" s="4">
        <v>4.2</v>
      </c>
      <c r="U450" s="2">
        <v>1</v>
      </c>
      <c r="V450" s="2" t="s">
        <v>834</v>
      </c>
      <c r="W450" s="4"/>
      <c r="X450" s="3"/>
      <c r="AB450" s="2"/>
    </row>
    <row r="451" spans="1:28" x14ac:dyDescent="0.35">
      <c r="A451" s="2" t="s">
        <v>835</v>
      </c>
      <c r="B451" s="2">
        <v>448</v>
      </c>
      <c r="C451" s="2">
        <v>87</v>
      </c>
      <c r="D451" s="3">
        <v>75.099999999999994</v>
      </c>
      <c r="F451" s="3">
        <v>1.2</v>
      </c>
      <c r="H451" s="3">
        <v>0.2</v>
      </c>
      <c r="I451" s="3">
        <v>22.6</v>
      </c>
      <c r="J451" s="3">
        <v>1.5</v>
      </c>
      <c r="K451" s="3">
        <v>0.9</v>
      </c>
      <c r="L451" s="2">
        <v>20</v>
      </c>
      <c r="M451" s="3">
        <v>63</v>
      </c>
      <c r="N451" s="3">
        <v>0.7</v>
      </c>
      <c r="O451" s="4">
        <v>0</v>
      </c>
      <c r="P451" s="4">
        <v>0.09</v>
      </c>
      <c r="Q451" s="4">
        <v>0.16</v>
      </c>
      <c r="R451" s="4">
        <v>1.62</v>
      </c>
      <c r="S451" s="4">
        <v>3.3</v>
      </c>
      <c r="U451" s="2">
        <v>1</v>
      </c>
      <c r="V451" s="2" t="s">
        <v>836</v>
      </c>
      <c r="W451" s="4"/>
      <c r="X451" s="3"/>
      <c r="AB451" s="2"/>
    </row>
    <row r="452" spans="1:28" x14ac:dyDescent="0.35">
      <c r="A452" s="2" t="s">
        <v>837</v>
      </c>
      <c r="B452" s="2">
        <v>449</v>
      </c>
      <c r="C452" s="2">
        <v>224</v>
      </c>
      <c r="D452" s="3">
        <v>36.799999999999997</v>
      </c>
      <c r="F452" s="3">
        <v>1.4</v>
      </c>
      <c r="H452" s="3">
        <v>0.5</v>
      </c>
      <c r="I452" s="3">
        <v>59.8</v>
      </c>
      <c r="J452" s="3">
        <v>2.8</v>
      </c>
      <c r="K452" s="3">
        <v>1.5</v>
      </c>
      <c r="L452" s="2">
        <v>60</v>
      </c>
      <c r="M452" s="3">
        <v>29</v>
      </c>
      <c r="N452" s="3">
        <v>0.8</v>
      </c>
      <c r="O452" s="4">
        <v>5</v>
      </c>
      <c r="P452" s="4">
        <v>0.1</v>
      </c>
      <c r="Q452" s="4">
        <v>0.09</v>
      </c>
      <c r="R452" s="4">
        <v>0.13</v>
      </c>
      <c r="S452" s="4">
        <v>2.9</v>
      </c>
      <c r="U452" s="2">
        <v>1</v>
      </c>
      <c r="V452" s="2" t="s">
        <v>838</v>
      </c>
      <c r="W452" s="4"/>
      <c r="X452" s="3"/>
      <c r="AB452" s="2"/>
    </row>
    <row r="453" spans="1:28" x14ac:dyDescent="0.35">
      <c r="A453" s="2" t="s">
        <v>839</v>
      </c>
      <c r="B453" s="2">
        <v>450</v>
      </c>
      <c r="C453" s="2">
        <v>41</v>
      </c>
      <c r="D453" s="3">
        <v>89.1</v>
      </c>
      <c r="F453" s="3">
        <v>0.7</v>
      </c>
      <c r="H453" s="3">
        <v>0.8</v>
      </c>
      <c r="I453" s="3">
        <v>8.9</v>
      </c>
      <c r="J453" s="3">
        <v>1.4</v>
      </c>
      <c r="K453" s="3">
        <v>0.5</v>
      </c>
      <c r="L453" s="2">
        <v>37</v>
      </c>
      <c r="M453" s="3">
        <v>28</v>
      </c>
      <c r="N453" s="3">
        <v>1.2</v>
      </c>
      <c r="O453" s="4">
        <v>7</v>
      </c>
      <c r="P453" s="4">
        <v>0.04</v>
      </c>
      <c r="Q453" s="4">
        <v>0.05</v>
      </c>
      <c r="R453" s="4">
        <v>0.26</v>
      </c>
      <c r="S453" s="4">
        <v>42</v>
      </c>
      <c r="T453" s="2">
        <v>5</v>
      </c>
      <c r="U453" s="2">
        <v>1</v>
      </c>
      <c r="V453" s="2" t="s">
        <v>840</v>
      </c>
      <c r="W453" s="4"/>
      <c r="X453" s="3"/>
      <c r="AB453" s="2"/>
    </row>
    <row r="454" spans="1:28" x14ac:dyDescent="0.35">
      <c r="A454" s="2" t="s">
        <v>841</v>
      </c>
      <c r="B454" s="2">
        <v>451</v>
      </c>
      <c r="C454" s="2">
        <v>68</v>
      </c>
      <c r="D454" s="3">
        <v>80</v>
      </c>
      <c r="F454" s="3">
        <v>0.5</v>
      </c>
      <c r="H454" s="3">
        <v>0.1</v>
      </c>
      <c r="I454" s="3">
        <v>18.3</v>
      </c>
      <c r="J454" s="3">
        <v>0.5</v>
      </c>
      <c r="K454" s="3">
        <v>1.1000000000000001</v>
      </c>
      <c r="L454" s="2">
        <v>10</v>
      </c>
      <c r="M454" s="3">
        <v>38</v>
      </c>
      <c r="N454" s="3">
        <v>0.3</v>
      </c>
      <c r="O454" s="4">
        <v>0</v>
      </c>
      <c r="P454" s="4">
        <v>0.09</v>
      </c>
      <c r="Q454" s="4">
        <v>0.04</v>
      </c>
      <c r="R454" s="4">
        <v>1.56</v>
      </c>
      <c r="S454" s="4">
        <v>5.2</v>
      </c>
      <c r="T454" s="2">
        <v>66</v>
      </c>
      <c r="U454" s="2">
        <v>1</v>
      </c>
      <c r="V454" s="2" t="s">
        <v>842</v>
      </c>
      <c r="W454" s="4"/>
      <c r="X454" s="3"/>
      <c r="AB454" s="2"/>
    </row>
    <row r="455" spans="1:28" x14ac:dyDescent="0.35">
      <c r="A455" s="2" t="s">
        <v>843</v>
      </c>
      <c r="B455" s="2">
        <v>452</v>
      </c>
      <c r="C455" s="2">
        <v>80</v>
      </c>
      <c r="D455" s="3">
        <v>78.900000000000006</v>
      </c>
      <c r="F455" s="3">
        <v>2.2000000000000002</v>
      </c>
      <c r="H455" s="3">
        <v>2</v>
      </c>
      <c r="I455" s="3">
        <v>15.6</v>
      </c>
      <c r="J455" s="3">
        <v>3.5</v>
      </c>
      <c r="K455" s="3">
        <v>1.3</v>
      </c>
      <c r="L455" s="2">
        <v>17</v>
      </c>
      <c r="M455" s="3">
        <v>128</v>
      </c>
      <c r="N455" s="3">
        <v>0.4</v>
      </c>
      <c r="O455" s="4">
        <v>0</v>
      </c>
      <c r="P455" s="4">
        <v>0.11</v>
      </c>
      <c r="Q455" s="4">
        <v>0.13</v>
      </c>
      <c r="R455" s="4">
        <v>2.14</v>
      </c>
      <c r="S455" s="4">
        <v>15.8</v>
      </c>
      <c r="T455" s="2">
        <v>27</v>
      </c>
      <c r="U455" s="2">
        <v>1</v>
      </c>
      <c r="V455" s="2" t="s">
        <v>844</v>
      </c>
      <c r="W455" s="4"/>
      <c r="X455" s="3"/>
      <c r="AB455" s="2"/>
    </row>
    <row r="456" spans="1:28" x14ac:dyDescent="0.35">
      <c r="A456" s="2" t="s">
        <v>845</v>
      </c>
      <c r="B456" s="2">
        <v>453</v>
      </c>
      <c r="C456" s="2">
        <v>68</v>
      </c>
      <c r="D456" s="3">
        <v>82</v>
      </c>
      <c r="F456" s="3">
        <v>1.1000000000000001</v>
      </c>
      <c r="H456" s="3">
        <v>0</v>
      </c>
      <c r="I456" s="3">
        <v>15.9</v>
      </c>
      <c r="J456" s="3">
        <v>0.2</v>
      </c>
      <c r="K456" s="3">
        <v>0.8</v>
      </c>
      <c r="L456" s="2">
        <v>6</v>
      </c>
      <c r="M456" s="3">
        <v>50</v>
      </c>
      <c r="N456" s="3">
        <v>0.6</v>
      </c>
      <c r="P456" s="4">
        <v>0</v>
      </c>
      <c r="Q456" s="4">
        <v>0.03</v>
      </c>
      <c r="S456" s="4">
        <v>129.6</v>
      </c>
      <c r="T456" s="2">
        <v>0</v>
      </c>
      <c r="U456" s="2">
        <v>1</v>
      </c>
      <c r="V456" s="2" t="s">
        <v>844</v>
      </c>
      <c r="W456" s="4"/>
      <c r="X456" s="3"/>
      <c r="AB456" s="2"/>
    </row>
    <row r="457" spans="1:28" x14ac:dyDescent="0.35">
      <c r="A457" s="2" t="s">
        <v>846</v>
      </c>
      <c r="B457" s="2">
        <v>454</v>
      </c>
      <c r="C457" s="2">
        <v>56</v>
      </c>
      <c r="D457" s="3">
        <v>84</v>
      </c>
      <c r="F457" s="3">
        <v>0.9</v>
      </c>
      <c r="H457" s="3">
        <v>0.2</v>
      </c>
      <c r="I457" s="3">
        <v>14.3</v>
      </c>
      <c r="J457" s="3">
        <v>1.1000000000000001</v>
      </c>
      <c r="K457" s="3">
        <v>0.6</v>
      </c>
      <c r="L457" s="2">
        <v>38</v>
      </c>
      <c r="M457" s="3">
        <v>43</v>
      </c>
      <c r="N457" s="3">
        <v>0.7</v>
      </c>
      <c r="O457" s="4">
        <v>0</v>
      </c>
      <c r="P457" s="4">
        <v>0.05</v>
      </c>
      <c r="Q457" s="4">
        <v>0.06</v>
      </c>
      <c r="R457" s="4">
        <v>1.69</v>
      </c>
      <c r="S457" s="4">
        <v>19</v>
      </c>
      <c r="U457" s="2">
        <v>1</v>
      </c>
      <c r="V457" s="2" t="s">
        <v>847</v>
      </c>
      <c r="W457" s="4"/>
      <c r="X457" s="3"/>
      <c r="AB457" s="2"/>
    </row>
    <row r="458" spans="1:28" x14ac:dyDescent="0.35">
      <c r="A458" s="2" t="s">
        <v>848</v>
      </c>
      <c r="B458" s="2">
        <v>455</v>
      </c>
      <c r="C458" s="2">
        <v>53</v>
      </c>
      <c r="D458" s="3">
        <v>84.9</v>
      </c>
      <c r="F458" s="3">
        <v>1</v>
      </c>
      <c r="H458" s="3">
        <v>0.1</v>
      </c>
      <c r="I458" s="3">
        <v>13.6</v>
      </c>
      <c r="J458" s="3">
        <v>0.8</v>
      </c>
      <c r="K458" s="3">
        <v>0.4</v>
      </c>
      <c r="L458" s="2">
        <v>24</v>
      </c>
      <c r="M458" s="3">
        <v>18</v>
      </c>
      <c r="N458" s="3">
        <v>0.4</v>
      </c>
      <c r="P458" s="4">
        <v>0.05</v>
      </c>
      <c r="Q458" s="4">
        <v>0.1</v>
      </c>
      <c r="R458" s="4">
        <v>0.5</v>
      </c>
      <c r="S458" s="4">
        <v>1.4</v>
      </c>
      <c r="U458" s="2">
        <v>1</v>
      </c>
      <c r="V458" s="2" t="s">
        <v>848</v>
      </c>
      <c r="W458" s="4"/>
      <c r="X458" s="3"/>
      <c r="AB458" s="2"/>
    </row>
    <row r="459" spans="1:28" x14ac:dyDescent="0.35">
      <c r="A459" s="2" t="s">
        <v>849</v>
      </c>
      <c r="B459" s="2">
        <v>456</v>
      </c>
      <c r="C459" s="2">
        <v>56</v>
      </c>
      <c r="D459" s="3">
        <v>83.9</v>
      </c>
      <c r="F459" s="3">
        <v>0.5</v>
      </c>
      <c r="H459" s="3">
        <v>0.1</v>
      </c>
      <c r="I459" s="3">
        <v>14.9</v>
      </c>
      <c r="J459" s="3">
        <v>5.7</v>
      </c>
      <c r="K459" s="3">
        <v>0.6</v>
      </c>
      <c r="L459" s="2">
        <v>18</v>
      </c>
      <c r="M459" s="3">
        <v>23</v>
      </c>
      <c r="N459" s="3">
        <v>0.3</v>
      </c>
      <c r="O459" s="4">
        <v>0</v>
      </c>
      <c r="P459" s="4">
        <v>0.04</v>
      </c>
      <c r="Q459" s="4">
        <v>0.04</v>
      </c>
      <c r="R459" s="4">
        <v>1.44</v>
      </c>
      <c r="S459" s="4">
        <v>60</v>
      </c>
      <c r="T459" s="2">
        <v>4</v>
      </c>
      <c r="U459" s="2">
        <v>1</v>
      </c>
      <c r="V459" s="2" t="s">
        <v>849</v>
      </c>
      <c r="W459" s="4"/>
      <c r="X459" s="3"/>
      <c r="AB459" s="2"/>
    </row>
    <row r="460" spans="1:28" x14ac:dyDescent="0.35">
      <c r="A460" s="2" t="s">
        <v>850</v>
      </c>
      <c r="B460" s="2">
        <v>457</v>
      </c>
      <c r="C460" s="2">
        <v>71</v>
      </c>
      <c r="D460" s="3">
        <v>80.099999999999994</v>
      </c>
      <c r="F460" s="3">
        <v>0.8</v>
      </c>
      <c r="H460" s="3">
        <v>0.2</v>
      </c>
      <c r="I460" s="3">
        <v>18.399999999999999</v>
      </c>
      <c r="J460" s="3">
        <v>6.1</v>
      </c>
      <c r="K460" s="3">
        <v>0.5</v>
      </c>
      <c r="L460" s="2">
        <v>32</v>
      </c>
      <c r="M460" s="3">
        <v>15</v>
      </c>
      <c r="N460" s="3">
        <v>0.1</v>
      </c>
      <c r="O460" s="4">
        <v>3</v>
      </c>
      <c r="P460" s="4">
        <v>0.05</v>
      </c>
      <c r="Q460" s="4">
        <v>0.06</v>
      </c>
      <c r="R460" s="4">
        <v>0.44</v>
      </c>
      <c r="S460" s="4">
        <v>7.2</v>
      </c>
      <c r="U460" s="2">
        <v>1</v>
      </c>
      <c r="V460" s="2" t="s">
        <v>849</v>
      </c>
      <c r="W460" s="4"/>
      <c r="X460" s="3"/>
      <c r="AB460" s="2"/>
    </row>
    <row r="461" spans="1:28" x14ac:dyDescent="0.35">
      <c r="A461" s="2" t="s">
        <v>851</v>
      </c>
      <c r="B461" s="2">
        <v>458</v>
      </c>
      <c r="C461" s="2">
        <v>56</v>
      </c>
      <c r="D461" s="3">
        <v>84</v>
      </c>
      <c r="F461" s="3">
        <v>0.5</v>
      </c>
      <c r="H461" s="3">
        <v>0.2</v>
      </c>
      <c r="I461" s="3">
        <v>14.7</v>
      </c>
      <c r="J461" s="3">
        <v>5.6</v>
      </c>
      <c r="K461" s="3">
        <v>0.6</v>
      </c>
      <c r="L461" s="2">
        <v>17</v>
      </c>
      <c r="M461" s="3">
        <v>23</v>
      </c>
      <c r="N461" s="3">
        <v>0.3</v>
      </c>
      <c r="O461" s="4">
        <v>0</v>
      </c>
      <c r="P461" s="4">
        <v>0.04</v>
      </c>
      <c r="Q461" s="4">
        <v>0.05</v>
      </c>
      <c r="R461" s="4">
        <v>1.4</v>
      </c>
      <c r="S461" s="4">
        <v>9.8000000000000007</v>
      </c>
      <c r="U461" s="2">
        <v>1</v>
      </c>
      <c r="V461" s="2" t="s">
        <v>849</v>
      </c>
      <c r="W461" s="4"/>
      <c r="X461" s="3"/>
      <c r="AB461" s="2"/>
    </row>
    <row r="462" spans="1:28" x14ac:dyDescent="0.35">
      <c r="A462" s="2" t="s">
        <v>852</v>
      </c>
      <c r="B462" s="2">
        <v>459</v>
      </c>
      <c r="C462" s="2">
        <v>55</v>
      </c>
      <c r="D462" s="3">
        <v>84.3</v>
      </c>
      <c r="F462" s="3">
        <v>0.5</v>
      </c>
      <c r="H462" s="3">
        <v>0.1</v>
      </c>
      <c r="I462" s="3">
        <v>14.7</v>
      </c>
      <c r="J462" s="3">
        <v>4.4000000000000004</v>
      </c>
      <c r="K462" s="3">
        <v>0.4</v>
      </c>
      <c r="L462" s="2">
        <v>30</v>
      </c>
      <c r="M462" s="3">
        <v>11</v>
      </c>
      <c r="N462" s="3">
        <v>0</v>
      </c>
      <c r="O462" s="4">
        <v>3</v>
      </c>
      <c r="P462" s="4">
        <v>0.04</v>
      </c>
      <c r="Q462" s="4">
        <v>0.06</v>
      </c>
      <c r="R462" s="4">
        <v>0.66</v>
      </c>
      <c r="S462" s="4">
        <v>17.7</v>
      </c>
      <c r="U462" s="2">
        <v>1</v>
      </c>
      <c r="V462" s="2" t="s">
        <v>849</v>
      </c>
      <c r="W462" s="4"/>
      <c r="X462" s="3"/>
      <c r="AB462" s="2"/>
    </row>
    <row r="463" spans="1:28" x14ac:dyDescent="0.35">
      <c r="A463" s="2" t="s">
        <v>853</v>
      </c>
      <c r="B463" s="2">
        <v>460</v>
      </c>
      <c r="C463" s="2">
        <v>76</v>
      </c>
      <c r="D463" s="3">
        <v>78</v>
      </c>
      <c r="F463" s="3">
        <v>0.9</v>
      </c>
      <c r="H463" s="3">
        <v>0.1</v>
      </c>
      <c r="I463" s="3">
        <v>19.899999999999999</v>
      </c>
      <c r="J463" s="3">
        <v>1.7</v>
      </c>
      <c r="K463" s="3">
        <v>1.1000000000000001</v>
      </c>
      <c r="L463" s="2">
        <v>58</v>
      </c>
      <c r="M463" s="3">
        <v>43</v>
      </c>
      <c r="N463" s="3">
        <v>0.8</v>
      </c>
      <c r="O463" s="4">
        <v>5</v>
      </c>
      <c r="P463" s="4">
        <v>0.04</v>
      </c>
      <c r="Q463" s="4">
        <v>0.05</v>
      </c>
      <c r="R463" s="4">
        <v>0.52</v>
      </c>
      <c r="S463" s="4">
        <v>2.9</v>
      </c>
      <c r="U463" s="2">
        <v>1</v>
      </c>
      <c r="V463" s="2" t="s">
        <v>854</v>
      </c>
      <c r="W463" s="4"/>
      <c r="X463" s="3"/>
      <c r="AB463" s="2"/>
    </row>
    <row r="464" spans="1:28" x14ac:dyDescent="0.35">
      <c r="A464" s="2" t="s">
        <v>855</v>
      </c>
      <c r="B464" s="2">
        <v>461</v>
      </c>
      <c r="C464" s="2">
        <v>182</v>
      </c>
      <c r="D464" s="3">
        <v>47.7</v>
      </c>
      <c r="F464" s="3">
        <v>3.6</v>
      </c>
      <c r="H464" s="3">
        <v>0.2</v>
      </c>
      <c r="I464" s="3">
        <v>46.6</v>
      </c>
      <c r="J464" s="3">
        <v>8.6</v>
      </c>
      <c r="K464" s="3">
        <v>1.9</v>
      </c>
      <c r="L464" s="2">
        <v>109</v>
      </c>
      <c r="M464" s="3">
        <v>100</v>
      </c>
      <c r="N464" s="3">
        <v>2.4</v>
      </c>
      <c r="O464" s="4">
        <v>0</v>
      </c>
      <c r="P464" s="4">
        <v>0</v>
      </c>
      <c r="R464" s="4">
        <v>0.9</v>
      </c>
      <c r="S464" s="4">
        <v>3.7</v>
      </c>
      <c r="U464" s="2">
        <v>1</v>
      </c>
      <c r="V464" s="2" t="s">
        <v>856</v>
      </c>
      <c r="W464" s="4"/>
      <c r="X464" s="3"/>
      <c r="AB464" s="2"/>
    </row>
    <row r="465" spans="1:33" x14ac:dyDescent="0.35">
      <c r="A465" s="2" t="s">
        <v>857</v>
      </c>
      <c r="B465" s="2">
        <v>462</v>
      </c>
      <c r="C465" s="2">
        <v>55</v>
      </c>
      <c r="D465" s="3">
        <v>83.9</v>
      </c>
      <c r="F465" s="3">
        <v>1.2</v>
      </c>
      <c r="H465" s="3">
        <v>0.1</v>
      </c>
      <c r="I465" s="3">
        <v>14</v>
      </c>
      <c r="J465" s="3">
        <v>1.6</v>
      </c>
      <c r="K465" s="3">
        <v>0.8</v>
      </c>
      <c r="L465" s="2">
        <v>69</v>
      </c>
      <c r="M465" s="3">
        <v>21</v>
      </c>
      <c r="N465" s="3">
        <v>0.5</v>
      </c>
      <c r="O465" s="4">
        <v>0</v>
      </c>
      <c r="P465" s="4">
        <v>0.03</v>
      </c>
      <c r="Q465" s="4">
        <v>0.33</v>
      </c>
      <c r="R465" s="4">
        <v>0.54</v>
      </c>
      <c r="S465" s="4">
        <v>1.1000000000000001</v>
      </c>
      <c r="U465" s="2">
        <v>1</v>
      </c>
      <c r="V465" s="2" t="s">
        <v>857</v>
      </c>
      <c r="W465" s="4"/>
      <c r="X465" s="3"/>
      <c r="AB465" s="2"/>
    </row>
    <row r="466" spans="1:33" x14ac:dyDescent="0.35">
      <c r="A466" s="2" t="s">
        <v>858</v>
      </c>
      <c r="B466" s="2">
        <v>463</v>
      </c>
      <c r="C466" s="2">
        <v>121</v>
      </c>
      <c r="D466" s="3">
        <v>70.3</v>
      </c>
      <c r="F466" s="3">
        <v>1.6</v>
      </c>
      <c r="H466" s="3">
        <v>5</v>
      </c>
      <c r="I466" s="3">
        <v>20.5</v>
      </c>
      <c r="K466" s="3">
        <v>0.7</v>
      </c>
      <c r="L466" s="2">
        <v>34</v>
      </c>
      <c r="M466" s="3">
        <v>21</v>
      </c>
      <c r="N466" s="3">
        <v>0.1</v>
      </c>
      <c r="O466" s="4">
        <v>20</v>
      </c>
      <c r="P466" s="4">
        <v>0.01</v>
      </c>
      <c r="Q466" s="4">
        <v>0.74</v>
      </c>
      <c r="S466" s="4">
        <v>10.9</v>
      </c>
      <c r="U466" s="2">
        <v>1</v>
      </c>
      <c r="V466" s="2" t="s">
        <v>859</v>
      </c>
      <c r="W466" s="4"/>
      <c r="X466" s="3"/>
      <c r="AB466" s="2"/>
    </row>
    <row r="467" spans="1:33" x14ac:dyDescent="0.35">
      <c r="A467" s="2" t="s">
        <v>860</v>
      </c>
      <c r="B467" s="2">
        <v>464</v>
      </c>
      <c r="C467" s="2">
        <v>75</v>
      </c>
      <c r="D467" s="3">
        <v>78.099999999999994</v>
      </c>
      <c r="F467" s="3">
        <v>0.5</v>
      </c>
      <c r="H467" s="3">
        <v>0.1</v>
      </c>
      <c r="I467" s="3">
        <v>20.8</v>
      </c>
      <c r="J467" s="3">
        <v>0.5</v>
      </c>
      <c r="K467" s="3">
        <v>0.5</v>
      </c>
      <c r="L467" s="2">
        <v>9</v>
      </c>
      <c r="M467" s="3">
        <v>26</v>
      </c>
      <c r="N467" s="3">
        <v>0.2</v>
      </c>
      <c r="O467" s="4">
        <v>17</v>
      </c>
      <c r="P467" s="4">
        <v>0.05</v>
      </c>
      <c r="Q467" s="4">
        <v>0.03</v>
      </c>
      <c r="R467" s="4">
        <v>0</v>
      </c>
      <c r="S467" s="4">
        <v>6.9</v>
      </c>
      <c r="U467" s="2">
        <v>1</v>
      </c>
      <c r="V467" s="2" t="s">
        <v>860</v>
      </c>
      <c r="W467" s="4"/>
      <c r="X467" s="3"/>
      <c r="AB467" s="2"/>
    </row>
    <row r="468" spans="1:33" x14ac:dyDescent="0.35">
      <c r="A468" s="2" t="s">
        <v>861</v>
      </c>
      <c r="B468" s="2">
        <v>465</v>
      </c>
      <c r="C468" s="2">
        <v>101</v>
      </c>
      <c r="D468" s="3">
        <v>71.900000000000006</v>
      </c>
      <c r="F468" s="3">
        <v>0.7</v>
      </c>
      <c r="H468" s="3">
        <v>0.6</v>
      </c>
      <c r="I468" s="3">
        <v>25.9</v>
      </c>
      <c r="J468" s="3">
        <v>7.9</v>
      </c>
      <c r="K468" s="3">
        <v>0.9</v>
      </c>
      <c r="L468" s="2">
        <v>16</v>
      </c>
      <c r="M468" s="3">
        <v>31</v>
      </c>
      <c r="N468" s="3">
        <v>3.5</v>
      </c>
      <c r="O468" s="4">
        <v>7</v>
      </c>
      <c r="P468" s="4">
        <v>0.02</v>
      </c>
      <c r="Q468" s="4">
        <v>0.04</v>
      </c>
      <c r="R468" s="4">
        <v>0.22</v>
      </c>
      <c r="S468" s="4">
        <v>2.8</v>
      </c>
      <c r="U468" s="2">
        <v>1</v>
      </c>
      <c r="V468" s="2" t="s">
        <v>861</v>
      </c>
      <c r="W468" s="4"/>
      <c r="X468" s="3"/>
      <c r="AB468" s="2"/>
    </row>
    <row r="469" spans="1:33" x14ac:dyDescent="0.35">
      <c r="A469" s="2" t="s">
        <v>862</v>
      </c>
      <c r="B469" s="2">
        <v>466</v>
      </c>
      <c r="C469" s="2">
        <v>27</v>
      </c>
      <c r="D469" s="3">
        <v>92.8</v>
      </c>
      <c r="F469" s="3">
        <v>0.6</v>
      </c>
      <c r="H469" s="3">
        <v>0.4</v>
      </c>
      <c r="I469" s="3">
        <v>5.9</v>
      </c>
      <c r="J469" s="3">
        <v>0.7</v>
      </c>
      <c r="K469" s="3">
        <v>0.3</v>
      </c>
      <c r="L469" s="2">
        <v>31</v>
      </c>
      <c r="M469" s="3">
        <v>9</v>
      </c>
      <c r="N469" s="3">
        <v>0.2</v>
      </c>
      <c r="O469" s="4">
        <v>6</v>
      </c>
      <c r="P469" s="4">
        <v>0.03</v>
      </c>
      <c r="Q469" s="4">
        <v>0.04</v>
      </c>
      <c r="R469" s="4">
        <v>0.3</v>
      </c>
      <c r="S469" s="4">
        <v>36</v>
      </c>
      <c r="U469" s="2">
        <v>1</v>
      </c>
      <c r="V469" s="2" t="s">
        <v>863</v>
      </c>
      <c r="W469" s="4"/>
      <c r="X469" s="3"/>
      <c r="AB469" s="2"/>
    </row>
    <row r="470" spans="1:33" x14ac:dyDescent="0.35">
      <c r="A470" s="2" t="s">
        <v>864</v>
      </c>
      <c r="B470" s="2">
        <v>467</v>
      </c>
      <c r="C470" s="2">
        <v>30</v>
      </c>
      <c r="D470" s="3">
        <v>89.3</v>
      </c>
      <c r="F470" s="3">
        <v>0.5</v>
      </c>
      <c r="H470" s="3">
        <v>0.2</v>
      </c>
      <c r="I470" s="3">
        <v>9.6999999999999993</v>
      </c>
      <c r="J470" s="3">
        <v>0</v>
      </c>
      <c r="K470" s="3">
        <v>0.3</v>
      </c>
      <c r="L470" s="2">
        <v>18</v>
      </c>
      <c r="M470" s="3">
        <v>14</v>
      </c>
      <c r="N470" s="3">
        <v>0.5</v>
      </c>
      <c r="P470" s="4">
        <v>0.03</v>
      </c>
      <c r="Q470" s="4">
        <v>0.03</v>
      </c>
      <c r="R470" s="4">
        <v>0.11</v>
      </c>
      <c r="S470" s="4">
        <v>44.2</v>
      </c>
      <c r="U470" s="2">
        <v>1</v>
      </c>
      <c r="V470" s="2" t="s">
        <v>865</v>
      </c>
      <c r="W470" s="4"/>
      <c r="X470" s="3"/>
      <c r="AB470" s="2"/>
      <c r="AC470" s="4"/>
      <c r="AD470" s="4"/>
      <c r="AE470" s="3"/>
      <c r="AF470" s="4"/>
      <c r="AG470" s="3"/>
    </row>
    <row r="471" spans="1:33" x14ac:dyDescent="0.35">
      <c r="A471" s="2" t="s">
        <v>866</v>
      </c>
      <c r="B471" s="2">
        <v>468</v>
      </c>
      <c r="C471" s="2">
        <v>99</v>
      </c>
      <c r="D471" s="3">
        <v>72.3</v>
      </c>
      <c r="F471" s="3">
        <v>1.5</v>
      </c>
      <c r="H471" s="3">
        <v>0.5</v>
      </c>
      <c r="I471" s="3">
        <v>25</v>
      </c>
      <c r="J471" s="3">
        <v>1.3</v>
      </c>
      <c r="K471" s="3">
        <v>0.7</v>
      </c>
      <c r="L471" s="2">
        <v>16</v>
      </c>
      <c r="M471" s="3">
        <v>26</v>
      </c>
      <c r="N471" s="3">
        <v>0.4</v>
      </c>
      <c r="O471" s="4">
        <v>355</v>
      </c>
      <c r="P471" s="4">
        <v>0.01</v>
      </c>
      <c r="Q471" s="4">
        <v>0.14000000000000001</v>
      </c>
      <c r="R471" s="4">
        <v>1.96</v>
      </c>
      <c r="S471" s="4">
        <v>2.2000000000000002</v>
      </c>
      <c r="T471" s="2">
        <v>0</v>
      </c>
      <c r="U471" s="2">
        <v>1</v>
      </c>
      <c r="V471" s="2" t="s">
        <v>867</v>
      </c>
      <c r="W471" s="4"/>
      <c r="X471" s="3"/>
      <c r="AB471" s="2"/>
    </row>
    <row r="472" spans="1:33" x14ac:dyDescent="0.35">
      <c r="A472" s="2" t="s">
        <v>868</v>
      </c>
      <c r="B472" s="2">
        <v>469</v>
      </c>
      <c r="C472" s="2">
        <v>329</v>
      </c>
      <c r="D472" s="3">
        <v>9.3000000000000007</v>
      </c>
      <c r="F472" s="3">
        <v>4</v>
      </c>
      <c r="H472" s="3">
        <v>2.4</v>
      </c>
      <c r="I472" s="3">
        <v>82</v>
      </c>
      <c r="J472" s="3">
        <v>2.1</v>
      </c>
      <c r="K472" s="3">
        <v>2.2999999999999998</v>
      </c>
      <c r="L472" s="2">
        <v>92</v>
      </c>
      <c r="M472" s="3">
        <v>186</v>
      </c>
      <c r="N472" s="3">
        <v>4.5999999999999996</v>
      </c>
      <c r="O472" s="4">
        <v>0</v>
      </c>
      <c r="P472" s="4">
        <v>0.02</v>
      </c>
      <c r="Q472" s="4">
        <v>0.03</v>
      </c>
      <c r="S472" s="4">
        <v>11.6</v>
      </c>
      <c r="T472" s="2">
        <v>0</v>
      </c>
      <c r="U472" s="2">
        <v>1</v>
      </c>
      <c r="V472" s="2" t="s">
        <v>869</v>
      </c>
      <c r="W472" s="4"/>
      <c r="X472" s="3"/>
      <c r="AB472" s="2"/>
    </row>
    <row r="473" spans="1:33" x14ac:dyDescent="0.35">
      <c r="A473" s="2" t="s">
        <v>870</v>
      </c>
      <c r="B473" s="2">
        <v>470</v>
      </c>
      <c r="C473" s="2">
        <v>177</v>
      </c>
      <c r="D473" s="3">
        <v>61.1</v>
      </c>
      <c r="F473" s="3">
        <v>6.7</v>
      </c>
      <c r="H473" s="3">
        <v>9.1999999999999993</v>
      </c>
      <c r="I473" s="3">
        <v>21.5</v>
      </c>
      <c r="J473" s="3">
        <v>18.2</v>
      </c>
      <c r="K473" s="3">
        <v>1.5</v>
      </c>
      <c r="L473" s="2">
        <v>19</v>
      </c>
      <c r="M473" s="3">
        <v>165</v>
      </c>
      <c r="N473" s="3">
        <v>1.7</v>
      </c>
      <c r="P473" s="4">
        <v>0.95</v>
      </c>
      <c r="Q473" s="4">
        <v>1.05</v>
      </c>
      <c r="R473" s="4">
        <v>1.2</v>
      </c>
      <c r="S473" s="4">
        <v>9.1999999999999993</v>
      </c>
      <c r="U473" s="2">
        <v>1</v>
      </c>
      <c r="V473" s="2" t="s">
        <v>871</v>
      </c>
      <c r="W473" s="4"/>
      <c r="X473" s="3"/>
      <c r="AB473" s="2"/>
    </row>
    <row r="474" spans="1:33" x14ac:dyDescent="0.35">
      <c r="A474" s="2" t="s">
        <v>872</v>
      </c>
      <c r="B474" s="2">
        <v>471</v>
      </c>
      <c r="C474" s="2">
        <v>44</v>
      </c>
      <c r="D474" s="3">
        <v>88</v>
      </c>
      <c r="F474" s="3">
        <v>2.1</v>
      </c>
      <c r="H474" s="3">
        <v>0.8</v>
      </c>
      <c r="I474" s="3">
        <v>8.3000000000000007</v>
      </c>
      <c r="J474" s="3">
        <v>0.7</v>
      </c>
      <c r="K474" s="3">
        <v>0.8</v>
      </c>
      <c r="M474" s="3">
        <v>44</v>
      </c>
      <c r="N474" s="3">
        <v>0.5</v>
      </c>
      <c r="O474" s="4">
        <v>26</v>
      </c>
      <c r="P474" s="4">
        <v>0.08</v>
      </c>
      <c r="Q474" s="4">
        <v>0.09</v>
      </c>
      <c r="R474" s="4">
        <v>3.1</v>
      </c>
      <c r="S474" s="4">
        <v>22.8</v>
      </c>
      <c r="U474" s="2">
        <v>1</v>
      </c>
      <c r="V474" s="2" t="s">
        <v>871</v>
      </c>
      <c r="W474" s="4"/>
      <c r="X474" s="3"/>
      <c r="AB474" s="2"/>
    </row>
    <row r="475" spans="1:33" x14ac:dyDescent="0.35">
      <c r="A475" s="2" t="s">
        <v>873</v>
      </c>
      <c r="B475" s="2">
        <v>472</v>
      </c>
      <c r="C475" s="2">
        <v>37</v>
      </c>
      <c r="D475" s="3">
        <v>88.9</v>
      </c>
      <c r="F475" s="3">
        <v>0.5</v>
      </c>
      <c r="H475" s="3">
        <v>0.1</v>
      </c>
      <c r="I475" s="3">
        <v>9.6999999999999993</v>
      </c>
      <c r="J475" s="3">
        <v>1.7</v>
      </c>
      <c r="K475" s="3">
        <v>0.8</v>
      </c>
      <c r="L475" s="2">
        <v>51</v>
      </c>
      <c r="M475" s="3">
        <v>46</v>
      </c>
      <c r="N475" s="3">
        <v>0.4</v>
      </c>
      <c r="O475" s="4">
        <v>57</v>
      </c>
      <c r="P475" s="4">
        <v>0.02</v>
      </c>
      <c r="Q475" s="4">
        <v>0.04</v>
      </c>
      <c r="R475" s="4">
        <v>0.61</v>
      </c>
      <c r="S475" s="4">
        <v>2</v>
      </c>
      <c r="U475" s="2">
        <v>1</v>
      </c>
      <c r="V475" s="2" t="s">
        <v>874</v>
      </c>
      <c r="W475" s="4"/>
      <c r="X475" s="3"/>
      <c r="AB475" s="2"/>
    </row>
    <row r="476" spans="1:33" x14ac:dyDescent="0.35">
      <c r="A476" s="2" t="s">
        <v>875</v>
      </c>
      <c r="B476" s="2">
        <v>473</v>
      </c>
      <c r="C476" s="2">
        <v>35</v>
      </c>
      <c r="D476" s="3">
        <v>90.1</v>
      </c>
      <c r="F476" s="3">
        <v>0.6</v>
      </c>
      <c r="H476" s="3">
        <v>0.3</v>
      </c>
      <c r="I476" s="3">
        <v>8.6</v>
      </c>
      <c r="J476" s="3">
        <v>0.5</v>
      </c>
      <c r="K476" s="3">
        <v>0.4</v>
      </c>
      <c r="L476" s="2">
        <v>19</v>
      </c>
      <c r="M476" s="3">
        <v>17</v>
      </c>
      <c r="N476" s="3">
        <v>0.3</v>
      </c>
      <c r="O476" s="4">
        <v>5</v>
      </c>
      <c r="P476" s="4">
        <v>0.06</v>
      </c>
      <c r="Q476" s="4">
        <v>0.05</v>
      </c>
      <c r="R476" s="4">
        <v>0.3</v>
      </c>
      <c r="S476" s="4">
        <v>48.7</v>
      </c>
      <c r="T476" s="2">
        <v>31</v>
      </c>
      <c r="U476" s="2">
        <v>1</v>
      </c>
      <c r="V476" s="2" t="s">
        <v>876</v>
      </c>
      <c r="W476" s="4"/>
      <c r="X476" s="3"/>
      <c r="AB476" s="2"/>
    </row>
    <row r="477" spans="1:33" x14ac:dyDescent="0.35">
      <c r="A477" s="2" t="s">
        <v>877</v>
      </c>
      <c r="B477" s="2">
        <v>474</v>
      </c>
      <c r="C477" s="2">
        <v>60</v>
      </c>
      <c r="D477" s="3">
        <v>83</v>
      </c>
      <c r="F477" s="3">
        <v>0.4</v>
      </c>
      <c r="H477" s="3">
        <v>0.2</v>
      </c>
      <c r="I477" s="3">
        <v>15.9</v>
      </c>
      <c r="J477" s="3">
        <v>1</v>
      </c>
      <c r="K477" s="3">
        <v>0.5</v>
      </c>
      <c r="L477" s="2">
        <v>17</v>
      </c>
      <c r="M477" s="3">
        <v>15</v>
      </c>
      <c r="N477" s="3">
        <v>0.4</v>
      </c>
      <c r="O477" s="4">
        <v>159</v>
      </c>
      <c r="P477" s="4">
        <v>0.03</v>
      </c>
      <c r="Q477" s="4">
        <v>0.11</v>
      </c>
      <c r="R477" s="4">
        <v>0.39</v>
      </c>
      <c r="S477" s="4">
        <v>24.8</v>
      </c>
      <c r="U477" s="2">
        <v>1</v>
      </c>
      <c r="V477" s="2" t="s">
        <v>877</v>
      </c>
      <c r="W477" s="4"/>
      <c r="X477" s="3"/>
      <c r="AB477" s="2"/>
      <c r="AC477" s="4"/>
      <c r="AD477" s="4"/>
      <c r="AE477" s="3"/>
      <c r="AF477" s="4"/>
      <c r="AG477" s="3"/>
    </row>
    <row r="478" spans="1:33" x14ac:dyDescent="0.35">
      <c r="A478" s="2" t="s">
        <v>878</v>
      </c>
      <c r="B478" s="2">
        <v>475</v>
      </c>
      <c r="C478" s="2">
        <v>54</v>
      </c>
      <c r="D478" s="3">
        <v>84.7</v>
      </c>
      <c r="F478" s="3">
        <v>0.3</v>
      </c>
      <c r="H478" s="3">
        <v>0.1</v>
      </c>
      <c r="I478" s="3">
        <v>14.6</v>
      </c>
      <c r="J478" s="3">
        <v>0.8</v>
      </c>
      <c r="K478" s="3">
        <v>0.3</v>
      </c>
      <c r="L478" s="2">
        <v>5</v>
      </c>
      <c r="M478" s="3">
        <v>11</v>
      </c>
      <c r="N478" s="3">
        <v>1.4</v>
      </c>
      <c r="O478" s="4">
        <v>0</v>
      </c>
      <c r="P478" s="4">
        <v>0.03</v>
      </c>
      <c r="Q478" s="4">
        <v>0.04</v>
      </c>
      <c r="R478" s="4">
        <v>0.13</v>
      </c>
      <c r="S478" s="4">
        <v>1.3</v>
      </c>
      <c r="T478" s="2">
        <v>12</v>
      </c>
      <c r="U478" s="2">
        <v>1</v>
      </c>
      <c r="V478" s="2" t="s">
        <v>878</v>
      </c>
      <c r="W478" s="4"/>
      <c r="X478" s="3"/>
      <c r="AB478" s="2"/>
      <c r="AC478" s="4"/>
      <c r="AD478" s="4"/>
      <c r="AE478" s="3"/>
      <c r="AF478" s="4"/>
      <c r="AG478" s="3"/>
    </row>
    <row r="479" spans="1:33" x14ac:dyDescent="0.35">
      <c r="A479" s="2" t="s">
        <v>879</v>
      </c>
      <c r="B479" s="2">
        <v>476</v>
      </c>
      <c r="C479" s="2">
        <v>67</v>
      </c>
      <c r="D479" s="3">
        <v>82.3</v>
      </c>
      <c r="F479" s="3">
        <v>0.9</v>
      </c>
      <c r="H479" s="3">
        <v>0.1</v>
      </c>
      <c r="I479" s="3">
        <v>15.8</v>
      </c>
      <c r="J479" s="3">
        <v>0.2</v>
      </c>
      <c r="K479" s="3">
        <v>0.6</v>
      </c>
      <c r="L479" s="2">
        <v>13</v>
      </c>
      <c r="M479" s="3">
        <v>30</v>
      </c>
      <c r="N479" s="3">
        <v>3</v>
      </c>
      <c r="O479" s="4">
        <v>410</v>
      </c>
      <c r="P479" s="4">
        <v>0.03</v>
      </c>
      <c r="Q479" s="4">
        <v>0.15</v>
      </c>
      <c r="S479" s="4">
        <v>22</v>
      </c>
      <c r="T479" s="2">
        <v>0</v>
      </c>
      <c r="U479" s="2">
        <v>1</v>
      </c>
      <c r="V479" s="2" t="s">
        <v>880</v>
      </c>
      <c r="W479" s="4"/>
      <c r="X479" s="3"/>
      <c r="AB479" s="2"/>
      <c r="AC479" s="4"/>
      <c r="AD479" s="4"/>
      <c r="AE479" s="3"/>
      <c r="AF479" s="4"/>
      <c r="AG479" s="3"/>
    </row>
    <row r="480" spans="1:33" x14ac:dyDescent="0.35">
      <c r="A480" s="2" t="s">
        <v>881</v>
      </c>
      <c r="B480" s="2">
        <v>477</v>
      </c>
      <c r="C480" s="2">
        <v>45</v>
      </c>
      <c r="D480" s="3">
        <v>87.9</v>
      </c>
      <c r="F480" s="3">
        <v>0.8</v>
      </c>
      <c r="H480" s="3">
        <v>0.5</v>
      </c>
      <c r="I480" s="3">
        <v>10.5</v>
      </c>
      <c r="J480" s="3">
        <v>1.3</v>
      </c>
      <c r="K480" s="3">
        <v>0.3</v>
      </c>
      <c r="L480" s="2">
        <v>8</v>
      </c>
      <c r="M480" s="3">
        <v>30</v>
      </c>
      <c r="N480" s="3">
        <v>3</v>
      </c>
      <c r="O480" s="4">
        <v>26</v>
      </c>
      <c r="P480" s="4">
        <v>0.05</v>
      </c>
      <c r="Q480" s="4">
        <v>0.05</v>
      </c>
      <c r="R480" s="4">
        <v>0.96</v>
      </c>
      <c r="S480" s="4">
        <v>108</v>
      </c>
      <c r="T480" s="2">
        <v>18</v>
      </c>
      <c r="U480" s="2">
        <v>1</v>
      </c>
      <c r="V480" s="2" t="s">
        <v>882</v>
      </c>
      <c r="W480" s="4"/>
      <c r="X480" s="3"/>
      <c r="AB480" s="2"/>
    </row>
    <row r="481" spans="1:33" x14ac:dyDescent="0.35">
      <c r="A481" s="2" t="s">
        <v>883</v>
      </c>
      <c r="B481" s="2">
        <v>478</v>
      </c>
      <c r="C481" s="2">
        <v>23</v>
      </c>
      <c r="D481" s="3">
        <v>92.9</v>
      </c>
      <c r="F481" s="3">
        <v>0.5</v>
      </c>
      <c r="H481" s="3">
        <v>0.1</v>
      </c>
      <c r="I481" s="3">
        <v>5.8</v>
      </c>
      <c r="J481" s="3">
        <v>0.2</v>
      </c>
      <c r="K481" s="3">
        <v>0.7</v>
      </c>
      <c r="L481" s="2">
        <v>13</v>
      </c>
      <c r="M481" s="3">
        <v>15</v>
      </c>
      <c r="N481" s="3">
        <v>0.5</v>
      </c>
      <c r="O481" s="4">
        <v>79</v>
      </c>
      <c r="P481" s="4">
        <v>0.04</v>
      </c>
      <c r="Q481" s="4">
        <v>0.04</v>
      </c>
      <c r="R481" s="4">
        <v>0.64</v>
      </c>
      <c r="S481" s="4">
        <v>23</v>
      </c>
      <c r="T481" s="2">
        <v>47</v>
      </c>
      <c r="U481" s="2">
        <v>1</v>
      </c>
      <c r="V481" s="2" t="s">
        <v>884</v>
      </c>
      <c r="W481" s="4"/>
      <c r="X481" s="3"/>
      <c r="AB481" s="2"/>
    </row>
    <row r="482" spans="1:33" x14ac:dyDescent="0.35">
      <c r="A482" s="2" t="s">
        <v>885</v>
      </c>
      <c r="B482" s="2">
        <v>479</v>
      </c>
      <c r="C482" s="2">
        <v>20</v>
      </c>
      <c r="D482" s="3">
        <v>94.3</v>
      </c>
      <c r="F482" s="3">
        <v>0.6</v>
      </c>
      <c r="H482" s="3">
        <v>0.2</v>
      </c>
      <c r="I482" s="3">
        <v>4.4000000000000004</v>
      </c>
      <c r="J482" s="3">
        <v>0.3</v>
      </c>
      <c r="K482" s="3">
        <v>0.5</v>
      </c>
      <c r="L482" s="2">
        <v>23</v>
      </c>
      <c r="M482" s="3">
        <v>3</v>
      </c>
      <c r="N482" s="3">
        <v>0.4</v>
      </c>
      <c r="O482" s="4">
        <v>6</v>
      </c>
      <c r="P482" s="4">
        <v>0.02</v>
      </c>
      <c r="Q482" s="4">
        <v>0.06</v>
      </c>
      <c r="R482" s="4">
        <v>0.38</v>
      </c>
      <c r="S482" s="4">
        <v>15.3</v>
      </c>
      <c r="T482" s="2">
        <v>40</v>
      </c>
      <c r="U482" s="2">
        <v>1</v>
      </c>
      <c r="V482" s="2" t="s">
        <v>886</v>
      </c>
      <c r="W482" s="4"/>
      <c r="X482" s="3"/>
      <c r="AB482" s="2"/>
    </row>
    <row r="483" spans="1:33" x14ac:dyDescent="0.35">
      <c r="A483" s="2" t="s">
        <v>887</v>
      </c>
      <c r="B483" s="2">
        <v>480</v>
      </c>
      <c r="C483" s="2">
        <v>43</v>
      </c>
      <c r="D483" s="3">
        <v>86.9</v>
      </c>
      <c r="F483" s="3">
        <v>0.3</v>
      </c>
      <c r="H483" s="3">
        <v>0.1</v>
      </c>
      <c r="I483" s="3">
        <v>11.5</v>
      </c>
      <c r="J483" s="3">
        <v>1.3</v>
      </c>
      <c r="K483" s="3">
        <v>1.2</v>
      </c>
      <c r="L483" s="2">
        <v>9</v>
      </c>
      <c r="M483" s="3">
        <v>29</v>
      </c>
      <c r="N483" s="3">
        <v>0.7</v>
      </c>
      <c r="O483" s="4">
        <v>9</v>
      </c>
      <c r="P483" s="4">
        <v>0.02</v>
      </c>
      <c r="Q483" s="4">
        <v>7.0000000000000007E-2</v>
      </c>
      <c r="R483" s="4">
        <v>0.23</v>
      </c>
      <c r="S483" s="4">
        <v>12.5</v>
      </c>
      <c r="T483" s="2">
        <v>30</v>
      </c>
      <c r="U483" s="2">
        <v>1</v>
      </c>
      <c r="V483" s="2" t="s">
        <v>888</v>
      </c>
      <c r="W483" s="4"/>
      <c r="X483" s="3"/>
      <c r="AB483" s="2"/>
    </row>
    <row r="484" spans="1:33" x14ac:dyDescent="0.35">
      <c r="A484" s="2" t="s">
        <v>889</v>
      </c>
      <c r="B484" s="2">
        <v>481</v>
      </c>
      <c r="C484" s="2">
        <v>40</v>
      </c>
      <c r="D484" s="3">
        <v>88.5</v>
      </c>
      <c r="F484" s="3">
        <v>0.6</v>
      </c>
      <c r="H484" s="3">
        <v>0.2</v>
      </c>
      <c r="I484" s="3">
        <v>10.1</v>
      </c>
      <c r="J484" s="3">
        <v>0.4</v>
      </c>
      <c r="K484" s="3">
        <v>0.6</v>
      </c>
      <c r="L484" s="2">
        <v>23</v>
      </c>
      <c r="M484" s="3">
        <v>51</v>
      </c>
      <c r="N484" s="3">
        <v>0.2</v>
      </c>
      <c r="O484" s="4">
        <v>7</v>
      </c>
      <c r="P484" s="4">
        <v>0.09</v>
      </c>
      <c r="Q484" s="4">
        <v>0.04</v>
      </c>
      <c r="R484" s="4">
        <v>0.36</v>
      </c>
      <c r="S484" s="4">
        <v>92.3</v>
      </c>
      <c r="T484" s="2">
        <v>36</v>
      </c>
      <c r="U484" s="2">
        <v>1</v>
      </c>
      <c r="V484" s="2" t="s">
        <v>889</v>
      </c>
      <c r="W484" s="4"/>
      <c r="X484" s="3"/>
      <c r="AB484" s="2"/>
    </row>
    <row r="485" spans="1:33" x14ac:dyDescent="0.35">
      <c r="A485" s="2" t="s">
        <v>890</v>
      </c>
      <c r="B485" s="2">
        <v>482</v>
      </c>
      <c r="C485" s="2">
        <v>33</v>
      </c>
      <c r="D485" s="3">
        <v>90.7</v>
      </c>
      <c r="F485" s="3">
        <v>0.5</v>
      </c>
      <c r="H485" s="3">
        <v>0.2</v>
      </c>
      <c r="I485" s="3">
        <v>8.1999999999999993</v>
      </c>
      <c r="J485" s="3">
        <v>0</v>
      </c>
      <c r="K485" s="3">
        <v>0.4</v>
      </c>
      <c r="L485" s="2">
        <v>31</v>
      </c>
      <c r="M485" s="3">
        <v>9</v>
      </c>
      <c r="N485" s="3">
        <v>0.2</v>
      </c>
      <c r="O485" s="4">
        <v>0</v>
      </c>
      <c r="P485" s="4">
        <v>0.03</v>
      </c>
      <c r="Q485" s="4">
        <v>0.05</v>
      </c>
      <c r="R485" s="4">
        <v>0.13</v>
      </c>
      <c r="S485" s="4">
        <v>42</v>
      </c>
      <c r="T485" s="2">
        <v>0</v>
      </c>
      <c r="U485" s="2">
        <v>1</v>
      </c>
      <c r="V485" s="2" t="s">
        <v>889</v>
      </c>
      <c r="W485" s="4"/>
      <c r="X485" s="3"/>
      <c r="AB485" s="2"/>
      <c r="AC485" s="4"/>
      <c r="AD485" s="4"/>
      <c r="AE485" s="3"/>
      <c r="AF485" s="4"/>
      <c r="AG485" s="3"/>
    </row>
    <row r="486" spans="1:33" x14ac:dyDescent="0.35">
      <c r="A486" s="2" t="s">
        <v>891</v>
      </c>
      <c r="B486" s="2">
        <v>483</v>
      </c>
      <c r="C486" s="2">
        <v>40</v>
      </c>
      <c r="D486" s="3">
        <v>88.6</v>
      </c>
      <c r="F486" s="3">
        <v>0.5</v>
      </c>
      <c r="H486" s="3">
        <v>0.2</v>
      </c>
      <c r="I486" s="3">
        <v>10.199999999999999</v>
      </c>
      <c r="J486" s="3">
        <v>0.5</v>
      </c>
      <c r="K486" s="3">
        <v>0.5</v>
      </c>
      <c r="L486" s="2">
        <v>37</v>
      </c>
      <c r="M486" s="3">
        <v>17</v>
      </c>
      <c r="N486" s="3">
        <v>0.1</v>
      </c>
      <c r="O486" s="4">
        <v>5</v>
      </c>
      <c r="P486" s="4">
        <v>0.05</v>
      </c>
      <c r="Q486" s="4">
        <v>0.01</v>
      </c>
      <c r="R486" s="4">
        <v>0.14000000000000001</v>
      </c>
      <c r="S486" s="4">
        <v>42.2</v>
      </c>
      <c r="U486" s="2">
        <v>1</v>
      </c>
      <c r="V486" s="2" t="s">
        <v>889</v>
      </c>
      <c r="W486" s="4"/>
      <c r="X486" s="3"/>
      <c r="AB486" s="2"/>
    </row>
    <row r="487" spans="1:33" x14ac:dyDescent="0.35">
      <c r="A487" s="2" t="s">
        <v>892</v>
      </c>
      <c r="B487" s="2">
        <v>484</v>
      </c>
      <c r="C487" s="2">
        <v>45</v>
      </c>
      <c r="D487" s="3">
        <v>87.3</v>
      </c>
      <c r="F487" s="3">
        <v>1.2</v>
      </c>
      <c r="H487" s="3">
        <v>0.2</v>
      </c>
      <c r="I487" s="3">
        <v>10.9</v>
      </c>
      <c r="J487" s="3">
        <v>0.9</v>
      </c>
      <c r="K487" s="3">
        <v>0.4</v>
      </c>
      <c r="L487" s="2">
        <v>30</v>
      </c>
      <c r="M487" s="3">
        <v>17</v>
      </c>
      <c r="N487" s="3">
        <v>0.1</v>
      </c>
      <c r="O487" s="4">
        <v>3</v>
      </c>
      <c r="P487" s="4">
        <v>0.06</v>
      </c>
      <c r="Q487" s="4">
        <v>0.02</v>
      </c>
      <c r="R487" s="4">
        <v>0.28999999999999998</v>
      </c>
      <c r="S487" s="4">
        <v>43.9</v>
      </c>
      <c r="U487" s="2">
        <v>1</v>
      </c>
      <c r="V487" s="2" t="s">
        <v>889</v>
      </c>
      <c r="W487" s="4"/>
      <c r="X487" s="3"/>
      <c r="AB487" s="2"/>
    </row>
    <row r="488" spans="1:33" x14ac:dyDescent="0.35">
      <c r="A488" s="2" t="s">
        <v>893</v>
      </c>
      <c r="B488" s="2">
        <v>485</v>
      </c>
      <c r="C488" s="2">
        <v>47</v>
      </c>
      <c r="D488" s="3">
        <v>86.5</v>
      </c>
      <c r="F488" s="3">
        <v>0.3</v>
      </c>
      <c r="H488" s="3">
        <v>0</v>
      </c>
      <c r="I488" s="3">
        <v>12.7</v>
      </c>
      <c r="J488" s="3">
        <v>0.6</v>
      </c>
      <c r="K488" s="3">
        <v>0.5</v>
      </c>
      <c r="L488" s="2">
        <v>21</v>
      </c>
      <c r="M488" s="3">
        <v>16</v>
      </c>
      <c r="N488" s="3">
        <v>0.3</v>
      </c>
      <c r="O488" s="4">
        <v>70</v>
      </c>
      <c r="P488" s="4">
        <v>0.02</v>
      </c>
      <c r="Q488" s="4">
        <v>0.11</v>
      </c>
      <c r="R488" s="4">
        <v>0.37</v>
      </c>
      <c r="S488" s="4">
        <v>1.2</v>
      </c>
      <c r="T488" s="2">
        <v>38</v>
      </c>
      <c r="U488" s="2">
        <v>1</v>
      </c>
      <c r="V488" s="2" t="s">
        <v>894</v>
      </c>
      <c r="W488" s="4"/>
      <c r="X488" s="3"/>
      <c r="AB488" s="2"/>
    </row>
    <row r="489" spans="1:33" x14ac:dyDescent="0.35">
      <c r="A489" s="2" t="s">
        <v>895</v>
      </c>
      <c r="B489" s="2">
        <v>486</v>
      </c>
      <c r="C489" s="2">
        <v>138</v>
      </c>
      <c r="D489" s="3">
        <v>70.3</v>
      </c>
      <c r="F489" s="3">
        <v>2.7</v>
      </c>
      <c r="H489" s="3">
        <v>7.8</v>
      </c>
      <c r="I489" s="3">
        <v>17.7</v>
      </c>
      <c r="J489" s="3">
        <v>4.0999999999999996</v>
      </c>
      <c r="K489" s="3">
        <v>1.5</v>
      </c>
      <c r="L489" s="2">
        <v>38</v>
      </c>
      <c r="M489" s="3">
        <v>113</v>
      </c>
      <c r="N489" s="3">
        <v>7.5</v>
      </c>
      <c r="O489" s="4">
        <v>9</v>
      </c>
      <c r="P489" s="4">
        <v>0.23</v>
      </c>
      <c r="Q489" s="4">
        <v>0.15</v>
      </c>
      <c r="R489" s="4">
        <v>1.08</v>
      </c>
      <c r="S489" s="4">
        <v>1.7</v>
      </c>
      <c r="U489" s="2">
        <v>1</v>
      </c>
      <c r="V489" s="2" t="s">
        <v>895</v>
      </c>
      <c r="W489" s="4"/>
      <c r="X489" s="3"/>
      <c r="AB489" s="2"/>
    </row>
    <row r="490" spans="1:33" x14ac:dyDescent="0.35">
      <c r="A490" s="2" t="s">
        <v>896</v>
      </c>
      <c r="B490" s="2">
        <v>487</v>
      </c>
      <c r="C490" s="2">
        <v>56</v>
      </c>
      <c r="D490" s="3">
        <v>84.1</v>
      </c>
      <c r="F490" s="3">
        <v>0.6</v>
      </c>
      <c r="H490" s="3">
        <v>0.1</v>
      </c>
      <c r="I490" s="3">
        <v>14.8</v>
      </c>
      <c r="J490" s="3">
        <v>0.7</v>
      </c>
      <c r="K490" s="3">
        <v>0.4</v>
      </c>
      <c r="L490" s="2">
        <v>14</v>
      </c>
      <c r="M490" s="3">
        <v>30</v>
      </c>
      <c r="N490" s="3">
        <v>0.4</v>
      </c>
      <c r="O490" s="4">
        <v>0</v>
      </c>
      <c r="P490" s="4">
        <v>0.02</v>
      </c>
      <c r="Q490" s="4">
        <v>7.0000000000000007E-2</v>
      </c>
      <c r="U490" s="2">
        <v>1</v>
      </c>
      <c r="V490" s="2" t="s">
        <v>896</v>
      </c>
      <c r="W490" s="4"/>
      <c r="X490" s="3"/>
      <c r="AB490" s="2"/>
    </row>
    <row r="491" spans="1:33" x14ac:dyDescent="0.35">
      <c r="A491" s="2" t="s">
        <v>897</v>
      </c>
      <c r="B491" s="2">
        <v>488</v>
      </c>
      <c r="C491" s="2">
        <v>131</v>
      </c>
      <c r="D491" s="3">
        <v>79.2</v>
      </c>
      <c r="F491" s="3">
        <v>1.7</v>
      </c>
      <c r="H491" s="3">
        <v>12.5</v>
      </c>
      <c r="I491" s="3">
        <v>5.6</v>
      </c>
      <c r="J491" s="3">
        <v>5.8</v>
      </c>
      <c r="K491" s="3">
        <v>1</v>
      </c>
      <c r="L491" s="2">
        <v>30</v>
      </c>
      <c r="M491" s="3">
        <v>67</v>
      </c>
      <c r="N491" s="3">
        <v>0.6</v>
      </c>
      <c r="O491" s="4">
        <v>7</v>
      </c>
      <c r="P491" s="4">
        <v>0.03</v>
      </c>
      <c r="Q491" s="4">
        <v>0.1</v>
      </c>
      <c r="R491" s="4">
        <v>1.82</v>
      </c>
      <c r="S491" s="4">
        <v>6.8</v>
      </c>
      <c r="T491" s="2">
        <v>46</v>
      </c>
      <c r="U491" s="2">
        <v>1</v>
      </c>
      <c r="V491" s="2" t="s">
        <v>897</v>
      </c>
      <c r="W491" s="4"/>
      <c r="X491" s="3"/>
      <c r="AB491" s="2"/>
    </row>
    <row r="492" spans="1:33" x14ac:dyDescent="0.35">
      <c r="A492" s="2" t="s">
        <v>898</v>
      </c>
      <c r="B492" s="2">
        <v>489</v>
      </c>
      <c r="C492" s="2">
        <v>135</v>
      </c>
      <c r="D492" s="3">
        <v>63.4</v>
      </c>
      <c r="F492" s="3">
        <v>4.5</v>
      </c>
      <c r="H492" s="3">
        <v>1.8</v>
      </c>
      <c r="I492" s="3">
        <v>29</v>
      </c>
      <c r="J492" s="3">
        <v>3.1</v>
      </c>
      <c r="K492" s="3">
        <v>1.3</v>
      </c>
      <c r="L492" s="2">
        <v>20</v>
      </c>
      <c r="M492" s="3">
        <v>255</v>
      </c>
      <c r="N492" s="3">
        <v>0.9</v>
      </c>
      <c r="P492" s="4">
        <v>0.22</v>
      </c>
      <c r="Q492" s="4">
        <v>0.09</v>
      </c>
      <c r="R492" s="4">
        <v>2.6</v>
      </c>
      <c r="S492" s="4">
        <v>6.6</v>
      </c>
      <c r="U492" s="2">
        <v>1</v>
      </c>
      <c r="V492" s="2" t="s">
        <v>899</v>
      </c>
      <c r="W492" s="4"/>
      <c r="X492" s="3"/>
      <c r="AB492" s="2"/>
      <c r="AC492" s="4"/>
      <c r="AD492" s="4"/>
      <c r="AE492" s="3"/>
      <c r="AF492" s="4"/>
      <c r="AG492" s="3"/>
    </row>
    <row r="493" spans="1:33" x14ac:dyDescent="0.35">
      <c r="A493" s="2" t="s">
        <v>900</v>
      </c>
      <c r="B493" s="2">
        <v>490</v>
      </c>
      <c r="C493" s="2">
        <v>47</v>
      </c>
      <c r="D493" s="3">
        <v>86.4</v>
      </c>
      <c r="F493" s="3">
        <v>1.6</v>
      </c>
      <c r="H493" s="3">
        <v>0.5</v>
      </c>
      <c r="I493" s="3">
        <v>10.5</v>
      </c>
      <c r="J493" s="3">
        <v>2.8</v>
      </c>
      <c r="K493" s="3">
        <v>1</v>
      </c>
      <c r="L493" s="2">
        <v>71</v>
      </c>
      <c r="M493" s="3">
        <v>37</v>
      </c>
      <c r="N493" s="3">
        <v>2.8</v>
      </c>
      <c r="O493" s="4">
        <v>3</v>
      </c>
      <c r="P493" s="4">
        <v>7.0000000000000007E-2</v>
      </c>
      <c r="Q493" s="4">
        <v>0.08</v>
      </c>
      <c r="R493" s="4">
        <v>0.78</v>
      </c>
      <c r="S493" s="4">
        <v>2.1</v>
      </c>
      <c r="U493" s="2">
        <v>1</v>
      </c>
      <c r="V493" s="2" t="s">
        <v>899</v>
      </c>
      <c r="W493" s="4"/>
      <c r="X493" s="3"/>
      <c r="AB493" s="2"/>
    </row>
    <row r="494" spans="1:33" x14ac:dyDescent="0.35">
      <c r="A494" s="2" t="s">
        <v>901</v>
      </c>
      <c r="B494" s="2">
        <v>491</v>
      </c>
      <c r="C494" s="2">
        <v>78</v>
      </c>
      <c r="D494" s="3">
        <v>8</v>
      </c>
      <c r="F494" s="3">
        <v>1.3</v>
      </c>
      <c r="H494" s="3">
        <v>3</v>
      </c>
      <c r="I494" s="3">
        <v>2</v>
      </c>
      <c r="J494" s="3">
        <v>9</v>
      </c>
      <c r="K494" s="3">
        <v>2</v>
      </c>
      <c r="L494" s="2">
        <v>6</v>
      </c>
      <c r="M494" s="3">
        <v>1</v>
      </c>
      <c r="P494" s="4">
        <v>7.0000000000000007E-2</v>
      </c>
      <c r="Q494" s="4">
        <v>0.09</v>
      </c>
      <c r="R494" s="4">
        <v>0.6</v>
      </c>
      <c r="S494" s="4">
        <v>6</v>
      </c>
      <c r="U494" s="2">
        <v>1</v>
      </c>
      <c r="V494" s="2" t="s">
        <v>902</v>
      </c>
      <c r="W494" s="4"/>
      <c r="X494" s="3"/>
      <c r="AB494" s="2"/>
    </row>
    <row r="495" spans="1:33" x14ac:dyDescent="0.35">
      <c r="A495" s="2" t="s">
        <v>903</v>
      </c>
      <c r="B495" s="2">
        <v>492</v>
      </c>
      <c r="C495" s="2">
        <v>32</v>
      </c>
      <c r="D495" s="3">
        <v>90.8</v>
      </c>
      <c r="F495" s="3">
        <v>0.4</v>
      </c>
      <c r="H495" s="3">
        <v>0.1</v>
      </c>
      <c r="I495" s="3">
        <v>8.1999999999999993</v>
      </c>
      <c r="J495" s="3">
        <v>0.5</v>
      </c>
      <c r="K495" s="3">
        <v>0.5</v>
      </c>
      <c r="L495" s="2">
        <v>23</v>
      </c>
      <c r="M495" s="3">
        <v>14</v>
      </c>
      <c r="N495" s="3">
        <v>0.3</v>
      </c>
      <c r="O495" s="4">
        <v>63</v>
      </c>
      <c r="P495" s="4">
        <v>0.03</v>
      </c>
      <c r="Q495" s="4">
        <v>7.0000000000000007E-2</v>
      </c>
      <c r="R495" s="4">
        <v>0.41</v>
      </c>
      <c r="S495" s="4">
        <v>47.7</v>
      </c>
      <c r="T495" s="2">
        <v>25</v>
      </c>
      <c r="U495" s="2">
        <v>1</v>
      </c>
      <c r="V495" s="2" t="s">
        <v>903</v>
      </c>
      <c r="W495" s="4"/>
      <c r="X495" s="3"/>
      <c r="AB495" s="2"/>
    </row>
    <row r="496" spans="1:33" x14ac:dyDescent="0.35">
      <c r="A496" s="2" t="s">
        <v>904</v>
      </c>
      <c r="B496" s="2">
        <v>493</v>
      </c>
      <c r="C496" s="2">
        <v>241</v>
      </c>
      <c r="D496" s="3">
        <v>31.6</v>
      </c>
      <c r="F496" s="3">
        <v>2.4</v>
      </c>
      <c r="H496" s="3">
        <v>0.4</v>
      </c>
      <c r="I496" s="3">
        <v>63.8</v>
      </c>
      <c r="J496" s="3">
        <v>0.9</v>
      </c>
      <c r="K496" s="3">
        <v>1.8</v>
      </c>
      <c r="L496" s="2">
        <v>64</v>
      </c>
      <c r="M496" s="3">
        <v>91</v>
      </c>
      <c r="N496" s="3">
        <v>3.7</v>
      </c>
      <c r="O496" s="4">
        <v>0</v>
      </c>
      <c r="P496" s="4">
        <v>0.12</v>
      </c>
      <c r="Q496" s="4">
        <v>0.13</v>
      </c>
      <c r="R496" s="4">
        <v>0.37</v>
      </c>
      <c r="U496" s="2">
        <v>1</v>
      </c>
      <c r="V496" s="2" t="s">
        <v>905</v>
      </c>
      <c r="W496" s="4"/>
      <c r="X496" s="3"/>
      <c r="AB496" s="2"/>
      <c r="AC496" s="4"/>
      <c r="AD496" s="4"/>
      <c r="AE496" s="3"/>
      <c r="AF496" s="4"/>
      <c r="AG496" s="3"/>
    </row>
    <row r="497" spans="1:33" x14ac:dyDescent="0.35">
      <c r="A497" s="2" t="s">
        <v>906</v>
      </c>
      <c r="B497" s="2">
        <v>494</v>
      </c>
      <c r="C497" s="2">
        <v>26</v>
      </c>
      <c r="D497" s="3">
        <v>92.3</v>
      </c>
      <c r="F497" s="3">
        <v>0.3</v>
      </c>
      <c r="H497" s="3">
        <v>0</v>
      </c>
      <c r="I497" s="3">
        <v>7</v>
      </c>
      <c r="J497" s="3">
        <v>0.5</v>
      </c>
      <c r="K497" s="3">
        <v>0.4</v>
      </c>
      <c r="L497" s="2">
        <v>30</v>
      </c>
      <c r="M497" s="3">
        <v>10</v>
      </c>
      <c r="N497" s="3">
        <v>0.3</v>
      </c>
      <c r="O497" s="4">
        <v>28</v>
      </c>
      <c r="P497" s="4">
        <v>0.04</v>
      </c>
      <c r="Q497" s="4">
        <v>0.05</v>
      </c>
      <c r="R497" s="4">
        <v>0.57999999999999996</v>
      </c>
      <c r="S497" s="4">
        <v>29.7</v>
      </c>
      <c r="T497" s="2">
        <v>21</v>
      </c>
      <c r="U497" s="2">
        <v>1</v>
      </c>
      <c r="V497" s="2" t="s">
        <v>907</v>
      </c>
      <c r="W497" s="4"/>
      <c r="X497" s="3"/>
      <c r="AB497" s="2"/>
    </row>
    <row r="498" spans="1:33" x14ac:dyDescent="0.35">
      <c r="A498" s="2" t="s">
        <v>908</v>
      </c>
      <c r="B498" s="2">
        <v>495</v>
      </c>
      <c r="C498" s="2">
        <v>49</v>
      </c>
      <c r="D498" s="3">
        <v>86</v>
      </c>
      <c r="F498" s="3">
        <v>0.3</v>
      </c>
      <c r="H498" s="3">
        <v>0.1</v>
      </c>
      <c r="I498" s="3">
        <v>13.2</v>
      </c>
      <c r="J498" s="3">
        <v>1</v>
      </c>
      <c r="K498" s="3">
        <v>0.4</v>
      </c>
      <c r="L498" s="2">
        <v>4</v>
      </c>
      <c r="M498" s="3">
        <v>16</v>
      </c>
      <c r="N498" s="3">
        <v>0.3</v>
      </c>
      <c r="O498" s="4">
        <v>3</v>
      </c>
      <c r="P498" s="4">
        <v>0.02</v>
      </c>
      <c r="Q498" s="4">
        <v>0.04</v>
      </c>
      <c r="R498" s="4">
        <v>0.24</v>
      </c>
      <c r="S498" s="4">
        <v>1.9</v>
      </c>
      <c r="T498" s="2">
        <v>34</v>
      </c>
      <c r="U498" s="2">
        <v>1</v>
      </c>
      <c r="V498" s="2" t="s">
        <v>909</v>
      </c>
      <c r="W498" s="4"/>
      <c r="X498" s="3"/>
      <c r="AB498" s="2"/>
      <c r="AC498" s="4"/>
      <c r="AD498" s="4"/>
      <c r="AE498" s="3"/>
      <c r="AF498" s="4"/>
      <c r="AG498" s="3"/>
    </row>
    <row r="499" spans="1:33" x14ac:dyDescent="0.35">
      <c r="A499" s="2" t="s">
        <v>910</v>
      </c>
      <c r="B499" s="2">
        <v>496</v>
      </c>
      <c r="C499" s="2">
        <v>53</v>
      </c>
      <c r="D499" s="3">
        <v>85.8</v>
      </c>
      <c r="F499" s="3">
        <v>0.4</v>
      </c>
      <c r="H499" s="3">
        <v>0.6</v>
      </c>
      <c r="I499" s="3">
        <v>13</v>
      </c>
      <c r="J499" s="3">
        <v>1.6</v>
      </c>
      <c r="K499" s="3">
        <v>0.2</v>
      </c>
      <c r="L499" s="2">
        <v>7</v>
      </c>
      <c r="M499" s="3">
        <v>5</v>
      </c>
      <c r="N499" s="3">
        <v>0.1</v>
      </c>
      <c r="O499" s="4">
        <v>0</v>
      </c>
      <c r="P499" s="4">
        <v>0.02</v>
      </c>
      <c r="Q499" s="4">
        <v>0.06</v>
      </c>
      <c r="R499" s="4">
        <v>0.16</v>
      </c>
      <c r="S499" s="4">
        <v>6.5</v>
      </c>
      <c r="U499" s="2">
        <v>1</v>
      </c>
      <c r="V499" s="2" t="s">
        <v>911</v>
      </c>
      <c r="W499" s="4"/>
      <c r="X499" s="3"/>
      <c r="AB499" s="2"/>
    </row>
    <row r="500" spans="1:33" x14ac:dyDescent="0.35">
      <c r="A500" s="2" t="s">
        <v>912</v>
      </c>
      <c r="B500" s="2">
        <v>497</v>
      </c>
      <c r="C500" s="2">
        <v>55</v>
      </c>
      <c r="D500" s="3">
        <v>84.7</v>
      </c>
      <c r="F500" s="3">
        <v>0.4</v>
      </c>
      <c r="H500" s="3">
        <v>0.2</v>
      </c>
      <c r="I500" s="3">
        <v>14.5</v>
      </c>
      <c r="J500" s="3">
        <v>1.9</v>
      </c>
      <c r="K500" s="3">
        <v>0.2</v>
      </c>
      <c r="L500" s="2">
        <v>2</v>
      </c>
      <c r="M500" s="3">
        <v>6</v>
      </c>
      <c r="N500" s="3">
        <v>0.3</v>
      </c>
      <c r="O500" s="4">
        <v>0</v>
      </c>
      <c r="P500" s="4">
        <v>0.02</v>
      </c>
      <c r="Q500" s="4">
        <v>0.05</v>
      </c>
      <c r="R500" s="4">
        <v>0.16</v>
      </c>
      <c r="S500" s="4">
        <v>2.5</v>
      </c>
      <c r="U500" s="2">
        <v>1</v>
      </c>
      <c r="V500" s="2" t="s">
        <v>913</v>
      </c>
      <c r="W500" s="4"/>
      <c r="X500" s="3"/>
      <c r="AB500" s="2"/>
    </row>
    <row r="501" spans="1:33" x14ac:dyDescent="0.35">
      <c r="A501" s="2" t="s">
        <v>914</v>
      </c>
      <c r="B501" s="2">
        <v>498</v>
      </c>
      <c r="C501" s="2">
        <v>58</v>
      </c>
      <c r="D501" s="3">
        <v>84.2</v>
      </c>
      <c r="F501" s="3">
        <v>0.6</v>
      </c>
      <c r="H501" s="3">
        <v>0.5</v>
      </c>
      <c r="I501" s="3">
        <v>14.4</v>
      </c>
      <c r="J501" s="3">
        <v>1.7</v>
      </c>
      <c r="K501" s="3">
        <v>0.3</v>
      </c>
      <c r="L501" s="2">
        <v>10</v>
      </c>
      <c r="M501" s="3">
        <v>18</v>
      </c>
      <c r="N501" s="3">
        <v>0.5</v>
      </c>
      <c r="O501" s="4">
        <v>0</v>
      </c>
      <c r="P501" s="4">
        <v>0.03</v>
      </c>
      <c r="Q501" s="4">
        <v>0.05</v>
      </c>
      <c r="R501" s="4">
        <v>0.44</v>
      </c>
      <c r="S501" s="4">
        <v>3.6</v>
      </c>
      <c r="U501" s="2">
        <v>1</v>
      </c>
      <c r="V501" s="2" t="s">
        <v>915</v>
      </c>
      <c r="W501" s="4"/>
      <c r="X501" s="3"/>
      <c r="AB501" s="2"/>
    </row>
    <row r="502" spans="1:33" x14ac:dyDescent="0.35">
      <c r="A502" s="2" t="s">
        <v>916</v>
      </c>
      <c r="B502" s="2">
        <v>499</v>
      </c>
      <c r="C502" s="2">
        <v>55</v>
      </c>
      <c r="D502" s="3">
        <v>85.4</v>
      </c>
      <c r="F502" s="3">
        <v>0.4</v>
      </c>
      <c r="H502" s="3">
        <v>0.7</v>
      </c>
      <c r="I502" s="3">
        <v>13.3</v>
      </c>
      <c r="J502" s="3">
        <v>1</v>
      </c>
      <c r="K502" s="3">
        <v>0.2</v>
      </c>
      <c r="L502" s="2">
        <v>6</v>
      </c>
      <c r="M502" s="3">
        <v>9</v>
      </c>
      <c r="N502" s="3">
        <v>0.3</v>
      </c>
      <c r="O502" s="4">
        <v>7</v>
      </c>
      <c r="P502" s="4">
        <v>0.05</v>
      </c>
      <c r="Q502" s="4">
        <v>7.0000000000000007E-2</v>
      </c>
      <c r="R502" s="4">
        <v>0.11</v>
      </c>
      <c r="S502" s="4">
        <v>2.8</v>
      </c>
      <c r="U502" s="2">
        <v>1</v>
      </c>
      <c r="V502" s="2" t="s">
        <v>916</v>
      </c>
      <c r="W502" s="4"/>
      <c r="X502" s="3"/>
      <c r="AB502" s="2"/>
    </row>
    <row r="503" spans="1:33" x14ac:dyDescent="0.35">
      <c r="A503" s="2" t="s">
        <v>917</v>
      </c>
      <c r="B503" s="2">
        <v>500</v>
      </c>
      <c r="C503" s="2">
        <v>184</v>
      </c>
      <c r="D503" s="3">
        <v>52.3</v>
      </c>
      <c r="F503" s="3">
        <v>2.8</v>
      </c>
      <c r="H503" s="3">
        <v>3.2</v>
      </c>
      <c r="I503" s="3">
        <v>41</v>
      </c>
      <c r="J503" s="3">
        <v>4.5</v>
      </c>
      <c r="K503" s="3">
        <v>0.7</v>
      </c>
      <c r="L503" s="2">
        <v>27</v>
      </c>
      <c r="M503" s="3">
        <v>47</v>
      </c>
      <c r="N503" s="3">
        <v>1</v>
      </c>
      <c r="O503" s="4">
        <v>140</v>
      </c>
      <c r="P503" s="4">
        <v>0.05</v>
      </c>
      <c r="Q503" s="4">
        <v>0.28000000000000003</v>
      </c>
      <c r="R503" s="4">
        <v>1.38</v>
      </c>
      <c r="S503" s="4">
        <v>22.6</v>
      </c>
      <c r="U503" s="2">
        <v>1</v>
      </c>
      <c r="V503" s="2" t="s">
        <v>918</v>
      </c>
      <c r="W503" s="4"/>
      <c r="X503" s="3"/>
      <c r="AB503" s="2"/>
      <c r="AC503" s="4"/>
      <c r="AD503" s="4"/>
      <c r="AE503" s="3"/>
      <c r="AF503" s="4"/>
      <c r="AG503" s="3"/>
    </row>
    <row r="504" spans="1:33" x14ac:dyDescent="0.35">
      <c r="A504" s="2" t="s">
        <v>919</v>
      </c>
      <c r="B504" s="2">
        <v>501</v>
      </c>
      <c r="C504" s="2">
        <v>177</v>
      </c>
      <c r="D504" s="3">
        <v>54</v>
      </c>
      <c r="F504" s="3">
        <v>2.6</v>
      </c>
      <c r="H504" s="3">
        <v>3.3</v>
      </c>
      <c r="I504" s="3">
        <v>39.200000000000003</v>
      </c>
      <c r="J504" s="3">
        <v>4.5</v>
      </c>
      <c r="K504" s="3">
        <v>0.9</v>
      </c>
      <c r="L504" s="2">
        <v>26</v>
      </c>
      <c r="M504" s="3">
        <v>75</v>
      </c>
      <c r="N504" s="3">
        <v>0.6</v>
      </c>
      <c r="O504" s="4">
        <v>108</v>
      </c>
      <c r="P504" s="4">
        <v>0.03</v>
      </c>
      <c r="Q504" s="4">
        <v>0.2</v>
      </c>
      <c r="R504" s="4">
        <v>0.76</v>
      </c>
      <c r="U504" s="2">
        <v>1</v>
      </c>
      <c r="V504" s="2" t="s">
        <v>918</v>
      </c>
      <c r="W504" s="4"/>
      <c r="X504" s="3"/>
      <c r="AB504" s="2"/>
    </row>
    <row r="505" spans="1:33" x14ac:dyDescent="0.35">
      <c r="A505" s="2" t="s">
        <v>920</v>
      </c>
      <c r="B505" s="2">
        <v>502</v>
      </c>
      <c r="C505" s="2">
        <v>38</v>
      </c>
      <c r="D505" s="3">
        <v>89.3</v>
      </c>
      <c r="F505" s="3">
        <v>0.4</v>
      </c>
      <c r="H505" s="3">
        <v>0.2</v>
      </c>
      <c r="I505" s="3">
        <v>9.8000000000000007</v>
      </c>
      <c r="J505" s="3">
        <v>0.5</v>
      </c>
      <c r="K505" s="3">
        <v>0.3</v>
      </c>
      <c r="L505" s="2">
        <v>10</v>
      </c>
      <c r="M505" s="3">
        <v>5</v>
      </c>
      <c r="N505" s="3">
        <v>0.4</v>
      </c>
      <c r="O505" s="4">
        <v>7</v>
      </c>
      <c r="P505" s="4">
        <v>0.04</v>
      </c>
      <c r="Q505" s="4">
        <v>0.06</v>
      </c>
      <c r="R505" s="4">
        <v>0.27</v>
      </c>
      <c r="S505" s="4">
        <v>19.899999999999999</v>
      </c>
      <c r="T505" s="2">
        <v>41</v>
      </c>
      <c r="U505" s="2">
        <v>1</v>
      </c>
      <c r="V505" s="2" t="s">
        <v>921</v>
      </c>
      <c r="W505" s="4"/>
      <c r="X505" s="3"/>
      <c r="AB505" s="2"/>
    </row>
    <row r="506" spans="1:33" x14ac:dyDescent="0.35">
      <c r="A506" s="2" t="s">
        <v>922</v>
      </c>
      <c r="B506" s="2">
        <v>503</v>
      </c>
      <c r="C506" s="2">
        <v>91</v>
      </c>
      <c r="D506" s="3">
        <v>74</v>
      </c>
      <c r="F506" s="3">
        <v>0.9</v>
      </c>
      <c r="H506" s="3">
        <v>0.4</v>
      </c>
      <c r="I506" s="3">
        <v>23.6</v>
      </c>
      <c r="J506" s="3">
        <v>0.5</v>
      </c>
      <c r="K506" s="3">
        <v>1.1000000000000001</v>
      </c>
      <c r="L506" s="2">
        <v>8</v>
      </c>
      <c r="M506" s="3">
        <v>20</v>
      </c>
      <c r="N506" s="3">
        <v>0.6</v>
      </c>
      <c r="O506" s="4">
        <v>131</v>
      </c>
      <c r="P506" s="4">
        <v>7.0000000000000007E-2</v>
      </c>
      <c r="Q506" s="4">
        <v>7.0000000000000007E-2</v>
      </c>
      <c r="R506" s="4">
        <v>0.47</v>
      </c>
      <c r="S506" s="4">
        <v>4.2</v>
      </c>
      <c r="T506" s="2">
        <v>31</v>
      </c>
      <c r="U506" s="2">
        <v>1</v>
      </c>
      <c r="V506" s="2" t="s">
        <v>923</v>
      </c>
      <c r="W506" s="4"/>
      <c r="X506" s="3"/>
      <c r="AB506" s="2"/>
    </row>
    <row r="507" spans="1:33" x14ac:dyDescent="0.35">
      <c r="A507" s="2" t="s">
        <v>924</v>
      </c>
      <c r="B507" s="2">
        <v>504</v>
      </c>
      <c r="C507" s="2">
        <v>83</v>
      </c>
      <c r="D507" s="3">
        <v>76.2</v>
      </c>
      <c r="F507" s="3">
        <v>1.5</v>
      </c>
      <c r="H507" s="3">
        <v>0.3</v>
      </c>
      <c r="I507" s="3">
        <v>21</v>
      </c>
      <c r="J507" s="3">
        <v>0.4</v>
      </c>
      <c r="K507" s="3">
        <v>1</v>
      </c>
      <c r="L507" s="2">
        <v>5</v>
      </c>
      <c r="M507" s="3">
        <v>27</v>
      </c>
      <c r="N507" s="3">
        <v>0.6</v>
      </c>
      <c r="O507" s="4">
        <v>21</v>
      </c>
      <c r="P507" s="4">
        <v>0.03</v>
      </c>
      <c r="Q507" s="4">
        <v>0.05</v>
      </c>
      <c r="R507" s="4">
        <v>0.79</v>
      </c>
      <c r="S507" s="4">
        <v>4.3</v>
      </c>
      <c r="T507" s="2">
        <v>31</v>
      </c>
      <c r="U507" s="2">
        <v>1</v>
      </c>
      <c r="V507" s="2" t="s">
        <v>925</v>
      </c>
      <c r="W507" s="4"/>
      <c r="X507" s="3"/>
      <c r="AB507" s="2"/>
      <c r="AC507" s="4"/>
      <c r="AD507" s="4"/>
      <c r="AE507" s="3"/>
      <c r="AF507" s="4"/>
      <c r="AG507" s="3"/>
    </row>
    <row r="508" spans="1:33" x14ac:dyDescent="0.35">
      <c r="A508" s="2" t="s">
        <v>926</v>
      </c>
      <c r="B508" s="2">
        <v>505</v>
      </c>
      <c r="C508" s="2">
        <v>120</v>
      </c>
      <c r="D508" s="3">
        <v>65.900000000000006</v>
      </c>
      <c r="F508" s="3">
        <v>1.4</v>
      </c>
      <c r="H508" s="3">
        <v>0.2</v>
      </c>
      <c r="I508" s="3">
        <v>31.7</v>
      </c>
      <c r="J508" s="3">
        <v>0.4</v>
      </c>
      <c r="K508" s="3">
        <v>0.8</v>
      </c>
      <c r="L508" s="2">
        <v>10</v>
      </c>
      <c r="M508" s="3">
        <v>23</v>
      </c>
      <c r="N508" s="3">
        <v>0.6</v>
      </c>
      <c r="P508" s="4">
        <v>0.02</v>
      </c>
      <c r="Q508" s="4">
        <v>0.08</v>
      </c>
      <c r="R508" s="4">
        <v>0.53</v>
      </c>
      <c r="S508" s="4">
        <v>1.1000000000000001</v>
      </c>
      <c r="U508" s="2">
        <v>1</v>
      </c>
      <c r="V508" s="2" t="s">
        <v>927</v>
      </c>
      <c r="W508" s="4"/>
      <c r="X508" s="3"/>
      <c r="AB508" s="2"/>
      <c r="AC508" s="4"/>
      <c r="AD508" s="4"/>
      <c r="AE508" s="3"/>
      <c r="AF508" s="4"/>
      <c r="AG508" s="3"/>
    </row>
    <row r="509" spans="1:33" x14ac:dyDescent="0.35">
      <c r="A509" s="2" t="s">
        <v>928</v>
      </c>
      <c r="B509" s="2">
        <v>506</v>
      </c>
      <c r="C509" s="2">
        <v>90</v>
      </c>
      <c r="D509" s="3">
        <v>74.3</v>
      </c>
      <c r="F509" s="3">
        <v>1.1000000000000001</v>
      </c>
      <c r="H509" s="3">
        <v>0.2</v>
      </c>
      <c r="I509" s="3">
        <v>23.4</v>
      </c>
      <c r="J509" s="3">
        <v>0.3</v>
      </c>
      <c r="K509" s="3">
        <v>1</v>
      </c>
      <c r="L509" s="2">
        <v>6</v>
      </c>
      <c r="M509" s="3">
        <v>47</v>
      </c>
      <c r="N509" s="3">
        <v>0.8</v>
      </c>
      <c r="O509" s="4">
        <v>6</v>
      </c>
      <c r="P509" s="4">
        <v>0.04</v>
      </c>
      <c r="Q509" s="4">
        <v>0.16</v>
      </c>
      <c r="R509" s="4">
        <v>0.6</v>
      </c>
      <c r="S509" s="4">
        <v>7.3</v>
      </c>
      <c r="U509" s="2">
        <v>1</v>
      </c>
      <c r="V509" s="2" t="s">
        <v>927</v>
      </c>
      <c r="W509" s="4"/>
      <c r="X509" s="3"/>
      <c r="AB509" s="2"/>
      <c r="AC509" s="4"/>
      <c r="AD509" s="4"/>
      <c r="AE509" s="3"/>
      <c r="AF509" s="4"/>
      <c r="AG509" s="3"/>
    </row>
    <row r="510" spans="1:33" x14ac:dyDescent="0.35">
      <c r="A510" s="2" t="s">
        <v>929</v>
      </c>
      <c r="B510" s="2">
        <v>507</v>
      </c>
      <c r="C510" s="2">
        <v>300</v>
      </c>
      <c r="D510" s="3">
        <v>14.9</v>
      </c>
      <c r="F510" s="3">
        <v>3.1</v>
      </c>
      <c r="H510" s="3">
        <v>0.4</v>
      </c>
      <c r="I510" s="3">
        <v>79.599999999999994</v>
      </c>
      <c r="J510" s="3">
        <v>1.1000000000000001</v>
      </c>
      <c r="K510" s="3">
        <v>2</v>
      </c>
      <c r="L510" s="2">
        <v>29</v>
      </c>
      <c r="M510" s="3">
        <v>104</v>
      </c>
      <c r="N510" s="3">
        <v>3.9</v>
      </c>
      <c r="O510" s="4">
        <v>100</v>
      </c>
      <c r="P510" s="4">
        <v>0.11</v>
      </c>
      <c r="Q510" s="4">
        <v>0.12</v>
      </c>
      <c r="R510" s="4">
        <v>1.57</v>
      </c>
      <c r="S510" s="4">
        <v>1.3</v>
      </c>
      <c r="T510" s="2">
        <v>0</v>
      </c>
      <c r="U510" s="2">
        <v>1</v>
      </c>
      <c r="V510" s="2" t="s">
        <v>930</v>
      </c>
      <c r="W510" s="4"/>
      <c r="X510" s="3"/>
      <c r="AA510" s="2"/>
      <c r="AB510" s="2"/>
      <c r="AC510" s="4"/>
      <c r="AD510" s="4"/>
      <c r="AE510" s="3"/>
      <c r="AF510" s="4"/>
      <c r="AG510" s="3"/>
    </row>
    <row r="511" spans="1:33" x14ac:dyDescent="0.35">
      <c r="A511" s="2" t="s">
        <v>931</v>
      </c>
      <c r="B511" s="2">
        <v>508</v>
      </c>
      <c r="C511" s="2">
        <v>112</v>
      </c>
      <c r="D511" s="3">
        <v>68.099999999999994</v>
      </c>
      <c r="F511" s="3">
        <v>1.2</v>
      </c>
      <c r="H511" s="3">
        <v>0.2</v>
      </c>
      <c r="I511" s="3">
        <v>29.6</v>
      </c>
      <c r="J511" s="3">
        <v>0.3</v>
      </c>
      <c r="K511" s="3">
        <v>0.9</v>
      </c>
      <c r="L511" s="2">
        <v>0</v>
      </c>
      <c r="M511" s="3">
        <v>37</v>
      </c>
      <c r="N511" s="3">
        <v>0.4</v>
      </c>
      <c r="O511" s="4">
        <v>82</v>
      </c>
      <c r="P511" s="4">
        <v>0.06</v>
      </c>
      <c r="Q511" s="4">
        <v>0.06</v>
      </c>
      <c r="R511" s="4">
        <v>0.5</v>
      </c>
      <c r="S511" s="4">
        <v>5.6</v>
      </c>
      <c r="T511" s="2">
        <v>0</v>
      </c>
      <c r="U511" s="2">
        <v>1</v>
      </c>
      <c r="V511" s="2" t="s">
        <v>932</v>
      </c>
      <c r="W511" s="4"/>
      <c r="X511" s="3"/>
      <c r="AA511" s="2"/>
      <c r="AC511" s="4"/>
      <c r="AD511" s="4"/>
      <c r="AE511" s="3"/>
      <c r="AF511" s="4"/>
      <c r="AG511" s="3"/>
    </row>
    <row r="512" spans="1:33" x14ac:dyDescent="0.35">
      <c r="A512" s="2" t="s">
        <v>933</v>
      </c>
      <c r="B512" s="2">
        <v>509</v>
      </c>
      <c r="C512" s="2">
        <v>106</v>
      </c>
      <c r="D512" s="3">
        <v>69.8</v>
      </c>
      <c r="F512" s="3">
        <v>1</v>
      </c>
      <c r="H512" s="3">
        <v>0.2</v>
      </c>
      <c r="I512" s="3">
        <v>28.1</v>
      </c>
      <c r="J512" s="3">
        <v>0.8</v>
      </c>
      <c r="K512" s="3">
        <v>0.9</v>
      </c>
      <c r="L512" s="2">
        <v>42</v>
      </c>
      <c r="M512" s="3">
        <v>17</v>
      </c>
      <c r="N512" s="3">
        <v>0.3</v>
      </c>
      <c r="O512" s="4">
        <v>30</v>
      </c>
      <c r="Q512" s="4">
        <v>0.25</v>
      </c>
      <c r="R512" s="4">
        <v>0.68</v>
      </c>
      <c r="S512" s="4">
        <v>2.2999999999999998</v>
      </c>
      <c r="U512" s="2">
        <v>1</v>
      </c>
      <c r="V512" s="2" t="s">
        <v>934</v>
      </c>
      <c r="W512" s="4"/>
      <c r="X512" s="3"/>
      <c r="AA512" s="2"/>
      <c r="AC512" s="4"/>
      <c r="AD512" s="4"/>
      <c r="AE512" s="3"/>
      <c r="AF512" s="4"/>
      <c r="AG512" s="3"/>
    </row>
    <row r="513" spans="1:33" x14ac:dyDescent="0.35">
      <c r="A513" s="2" t="s">
        <v>935</v>
      </c>
      <c r="B513" s="2">
        <v>510</v>
      </c>
      <c r="C513" s="2">
        <v>268</v>
      </c>
      <c r="D513" s="3">
        <v>24.5</v>
      </c>
      <c r="F513" s="3">
        <v>3.7</v>
      </c>
      <c r="H513" s="3">
        <v>1.2</v>
      </c>
      <c r="I513" s="3">
        <v>68.2</v>
      </c>
      <c r="K513" s="3">
        <v>2.4</v>
      </c>
      <c r="L513" s="2">
        <v>26</v>
      </c>
      <c r="M513" s="3">
        <v>84</v>
      </c>
      <c r="P513" s="4">
        <v>0.05</v>
      </c>
      <c r="Q513" s="4">
        <v>0.18</v>
      </c>
      <c r="R513" s="4">
        <v>1.4</v>
      </c>
      <c r="S513" s="4">
        <v>1.8</v>
      </c>
      <c r="U513" s="2">
        <v>1</v>
      </c>
      <c r="V513" s="2" t="s">
        <v>934</v>
      </c>
      <c r="W513" s="4"/>
      <c r="X513" s="3"/>
      <c r="AA513" s="2"/>
      <c r="AC513" s="4"/>
      <c r="AD513" s="4"/>
      <c r="AE513" s="3"/>
      <c r="AF513" s="4"/>
      <c r="AG513" s="3"/>
    </row>
    <row r="514" spans="1:33" x14ac:dyDescent="0.35">
      <c r="A514" s="2" t="s">
        <v>936</v>
      </c>
      <c r="B514" s="2">
        <v>511</v>
      </c>
      <c r="C514" s="2">
        <v>152</v>
      </c>
      <c r="D514" s="3">
        <v>57</v>
      </c>
      <c r="F514" s="3">
        <v>1</v>
      </c>
      <c r="H514" s="3">
        <v>0.2</v>
      </c>
      <c r="I514" s="3">
        <v>40.9</v>
      </c>
      <c r="J514" s="3">
        <v>0.8</v>
      </c>
      <c r="K514" s="3">
        <v>0.9</v>
      </c>
      <c r="L514" s="2">
        <v>8</v>
      </c>
      <c r="M514" s="3">
        <v>43</v>
      </c>
      <c r="N514" s="3">
        <v>0.5</v>
      </c>
      <c r="O514" s="4">
        <v>130</v>
      </c>
      <c r="P514" s="4">
        <v>0.09</v>
      </c>
      <c r="Q514" s="4">
        <v>0.14000000000000001</v>
      </c>
      <c r="R514" s="4">
        <v>0.62</v>
      </c>
      <c r="S514" s="4">
        <v>10.4</v>
      </c>
      <c r="U514" s="2">
        <v>1</v>
      </c>
      <c r="V514" s="2" t="s">
        <v>934</v>
      </c>
      <c r="W514" s="4"/>
      <c r="X514" s="3"/>
      <c r="AA514" s="2"/>
      <c r="AC514" s="4"/>
      <c r="AD514" s="4"/>
      <c r="AE514" s="3"/>
      <c r="AF514" s="4"/>
      <c r="AG514" s="3"/>
    </row>
    <row r="515" spans="1:33" x14ac:dyDescent="0.35">
      <c r="A515" s="2" t="s">
        <v>937</v>
      </c>
      <c r="B515" s="2">
        <v>512</v>
      </c>
      <c r="C515" s="2">
        <v>252</v>
      </c>
      <c r="D515" s="3">
        <v>29.1</v>
      </c>
      <c r="F515" s="3">
        <v>1.5</v>
      </c>
      <c r="H515" s="3">
        <v>0.2</v>
      </c>
      <c r="I515" s="3">
        <v>68</v>
      </c>
      <c r="J515" s="3">
        <v>1.1000000000000001</v>
      </c>
      <c r="K515" s="3">
        <v>1.2</v>
      </c>
      <c r="L515" s="2">
        <v>10</v>
      </c>
      <c r="M515" s="3">
        <v>80</v>
      </c>
      <c r="N515" s="3">
        <v>0.8</v>
      </c>
      <c r="O515" s="4">
        <v>130</v>
      </c>
      <c r="P515" s="4">
        <v>0.11</v>
      </c>
      <c r="Q515" s="4">
        <v>0.22</v>
      </c>
      <c r="R515" s="4">
        <v>0.9</v>
      </c>
      <c r="S515" s="4">
        <v>1.4</v>
      </c>
      <c r="U515" s="2">
        <v>1</v>
      </c>
      <c r="V515" s="2" t="s">
        <v>934</v>
      </c>
      <c r="W515" s="4"/>
      <c r="X515" s="3"/>
      <c r="AA515" s="2"/>
      <c r="AC515" s="4"/>
      <c r="AD515" s="4"/>
      <c r="AE515" s="3"/>
      <c r="AF515" s="4"/>
      <c r="AG515" s="3"/>
    </row>
    <row r="516" spans="1:33" x14ac:dyDescent="0.35">
      <c r="A516" s="2" t="s">
        <v>938</v>
      </c>
      <c r="B516" s="2">
        <v>513</v>
      </c>
      <c r="C516" s="2">
        <v>137</v>
      </c>
      <c r="D516" s="3">
        <v>61.6</v>
      </c>
      <c r="F516" s="3">
        <v>0.7</v>
      </c>
      <c r="H516" s="3">
        <v>0.3</v>
      </c>
      <c r="I516" s="3">
        <v>36.799999999999997</v>
      </c>
      <c r="J516" s="3">
        <v>0.8</v>
      </c>
      <c r="K516" s="3">
        <v>0.6</v>
      </c>
      <c r="L516" s="2">
        <v>10</v>
      </c>
      <c r="M516" s="3">
        <v>35</v>
      </c>
      <c r="N516" s="3">
        <v>0.7</v>
      </c>
      <c r="O516" s="4">
        <v>100</v>
      </c>
      <c r="P516" s="4">
        <v>0.06</v>
      </c>
      <c r="Q516" s="4">
        <v>0.17</v>
      </c>
      <c r="R516" s="4">
        <v>0.53</v>
      </c>
      <c r="S516" s="4">
        <v>3.4</v>
      </c>
      <c r="U516" s="2">
        <v>1</v>
      </c>
      <c r="V516" s="2" t="s">
        <v>939</v>
      </c>
      <c r="W516" s="4"/>
      <c r="X516" s="3"/>
      <c r="AA516" s="2"/>
      <c r="AC516" s="4"/>
      <c r="AD516" s="4"/>
      <c r="AE516" s="3"/>
      <c r="AF516" s="4"/>
      <c r="AG516" s="3"/>
    </row>
    <row r="517" spans="1:33" x14ac:dyDescent="0.35">
      <c r="A517" s="2" t="s">
        <v>940</v>
      </c>
      <c r="B517" s="2">
        <v>514</v>
      </c>
      <c r="C517" s="2">
        <v>33</v>
      </c>
      <c r="D517" s="3">
        <v>90.7</v>
      </c>
      <c r="F517" s="3">
        <v>0.5</v>
      </c>
      <c r="H517" s="3">
        <v>0.4</v>
      </c>
      <c r="I517" s="3">
        <v>7.8</v>
      </c>
      <c r="K517" s="3">
        <v>0.5</v>
      </c>
      <c r="L517" s="2">
        <v>10</v>
      </c>
      <c r="M517" s="3">
        <v>9</v>
      </c>
      <c r="N517" s="3">
        <v>0.2</v>
      </c>
      <c r="O517" s="4">
        <v>31</v>
      </c>
      <c r="P517" s="4">
        <v>2</v>
      </c>
      <c r="Q517" s="4">
        <v>0.02</v>
      </c>
      <c r="R517" s="4">
        <v>0.05</v>
      </c>
      <c r="S517" s="4">
        <v>20.399999999999999</v>
      </c>
      <c r="T517" s="2">
        <v>32</v>
      </c>
      <c r="U517" s="2">
        <v>1</v>
      </c>
      <c r="V517" s="2" t="s">
        <v>941</v>
      </c>
      <c r="W517" s="4"/>
      <c r="X517" s="3"/>
      <c r="AB517" s="2"/>
      <c r="AC517" s="4"/>
      <c r="AD517" s="4"/>
      <c r="AE517" s="3"/>
      <c r="AF517" s="4"/>
      <c r="AG517" s="3"/>
    </row>
    <row r="518" spans="1:33" x14ac:dyDescent="0.35">
      <c r="A518" s="2" t="s">
        <v>942</v>
      </c>
      <c r="B518" s="2">
        <v>515</v>
      </c>
      <c r="C518" s="2">
        <v>151</v>
      </c>
      <c r="D518" s="3">
        <v>58.1</v>
      </c>
      <c r="F518" s="3">
        <v>2.7</v>
      </c>
      <c r="H518" s="3">
        <v>1.4</v>
      </c>
      <c r="I518" s="3">
        <v>36.299999999999997</v>
      </c>
      <c r="J518" s="3">
        <v>2.5</v>
      </c>
      <c r="K518" s="3">
        <v>1.5</v>
      </c>
      <c r="L518" s="2">
        <v>96</v>
      </c>
      <c r="M518" s="3">
        <v>39</v>
      </c>
      <c r="N518" s="3">
        <v>2.8</v>
      </c>
      <c r="O518" s="4">
        <v>10</v>
      </c>
      <c r="P518" s="4">
        <v>0.03</v>
      </c>
      <c r="Q518" s="4">
        <v>0.06</v>
      </c>
      <c r="R518" s="4">
        <v>1.46</v>
      </c>
      <c r="S518" s="4">
        <v>5.6</v>
      </c>
      <c r="U518" s="2">
        <v>1</v>
      </c>
      <c r="V518" s="2" t="s">
        <v>943</v>
      </c>
      <c r="W518" s="4"/>
      <c r="X518" s="3"/>
      <c r="AB518" s="2"/>
      <c r="AC518" s="4"/>
      <c r="AD518" s="4"/>
      <c r="AE518" s="3"/>
      <c r="AF518" s="4"/>
      <c r="AG518" s="3"/>
    </row>
    <row r="519" spans="1:33" x14ac:dyDescent="0.35">
      <c r="A519" s="2" t="s">
        <v>944</v>
      </c>
      <c r="B519" s="2">
        <v>516</v>
      </c>
      <c r="C519" s="2">
        <v>24</v>
      </c>
      <c r="D519" s="3">
        <v>93</v>
      </c>
      <c r="F519" s="3">
        <v>0.7</v>
      </c>
      <c r="H519" s="3">
        <v>0.1</v>
      </c>
      <c r="I519" s="3">
        <v>5.9</v>
      </c>
      <c r="J519" s="3">
        <v>0.2</v>
      </c>
      <c r="K519" s="3">
        <v>0.3</v>
      </c>
      <c r="L519" s="2">
        <v>6</v>
      </c>
      <c r="M519" s="3">
        <v>5</v>
      </c>
      <c r="N519" s="3">
        <v>0.3</v>
      </c>
      <c r="O519" s="4">
        <v>23</v>
      </c>
      <c r="P519" s="4">
        <v>0.06</v>
      </c>
      <c r="Q519" s="4">
        <v>0.04</v>
      </c>
      <c r="R519" s="4">
        <v>0.18</v>
      </c>
      <c r="S519" s="4">
        <v>3</v>
      </c>
      <c r="T519" s="2">
        <v>51</v>
      </c>
      <c r="U519" s="2">
        <v>1</v>
      </c>
      <c r="V519" s="2" t="s">
        <v>945</v>
      </c>
      <c r="W519" s="4"/>
      <c r="X519" s="3"/>
      <c r="AB519" s="2"/>
      <c r="AC519" s="4"/>
      <c r="AD519" s="4"/>
      <c r="AE519" s="3"/>
      <c r="AF519" s="4"/>
      <c r="AG519" s="3"/>
    </row>
    <row r="520" spans="1:33" x14ac:dyDescent="0.35">
      <c r="A520" s="2" t="s">
        <v>946</v>
      </c>
      <c r="B520" s="2">
        <v>517</v>
      </c>
      <c r="C520" s="2">
        <v>149</v>
      </c>
      <c r="D520" s="3">
        <v>39</v>
      </c>
      <c r="F520" s="3">
        <v>6.6</v>
      </c>
      <c r="H520" s="3">
        <v>7.5</v>
      </c>
      <c r="I520" s="3">
        <v>45.5</v>
      </c>
      <c r="J520" s="3">
        <v>4</v>
      </c>
      <c r="K520" s="3">
        <v>1.4</v>
      </c>
      <c r="L520" s="2">
        <v>45</v>
      </c>
      <c r="M520" s="3">
        <v>179</v>
      </c>
      <c r="N520" s="3">
        <v>2.7</v>
      </c>
      <c r="P520" s="4">
        <v>0.02</v>
      </c>
      <c r="Q520" s="4">
        <v>0.08</v>
      </c>
      <c r="R520" s="4">
        <v>1.07</v>
      </c>
      <c r="S520" s="4">
        <v>10.6</v>
      </c>
      <c r="U520" s="2">
        <v>1</v>
      </c>
      <c r="V520" s="2" t="s">
        <v>947</v>
      </c>
      <c r="W520" s="4"/>
      <c r="X520" s="3"/>
      <c r="AB520" s="2"/>
      <c r="AC520" s="4"/>
      <c r="AD520" s="4"/>
      <c r="AE520" s="3"/>
      <c r="AF520" s="4"/>
      <c r="AG520" s="3"/>
    </row>
    <row r="521" spans="1:33" x14ac:dyDescent="0.35">
      <c r="A521" s="2" t="s">
        <v>948</v>
      </c>
      <c r="B521" s="2">
        <v>518</v>
      </c>
      <c r="C521" s="2">
        <v>272</v>
      </c>
      <c r="D521" s="3">
        <v>22.6</v>
      </c>
      <c r="F521" s="3">
        <v>3.1</v>
      </c>
      <c r="H521" s="3">
        <v>0.4</v>
      </c>
      <c r="I521" s="3">
        <v>71.8</v>
      </c>
      <c r="J521" s="3">
        <v>3</v>
      </c>
      <c r="K521" s="3">
        <v>2.1</v>
      </c>
      <c r="L521" s="2">
        <v>54</v>
      </c>
      <c r="M521" s="3">
        <v>108</v>
      </c>
      <c r="N521" s="3">
        <v>1</v>
      </c>
      <c r="O521" s="4">
        <v>7</v>
      </c>
      <c r="P521" s="4">
        <v>0.44</v>
      </c>
      <c r="Q521" s="4">
        <v>0.16</v>
      </c>
      <c r="R521" s="4">
        <v>2.1</v>
      </c>
      <c r="S521" s="4">
        <v>6</v>
      </c>
      <c r="T521" s="2">
        <v>51</v>
      </c>
      <c r="U521" s="2">
        <v>1</v>
      </c>
      <c r="V521" s="2" t="s">
        <v>949</v>
      </c>
      <c r="W521" s="4"/>
      <c r="X521" s="3"/>
      <c r="AB521" s="2"/>
      <c r="AC521" s="4"/>
      <c r="AD521" s="4"/>
      <c r="AE521" s="3"/>
      <c r="AF521" s="4"/>
      <c r="AG521" s="3"/>
    </row>
    <row r="522" spans="1:33" x14ac:dyDescent="0.35">
      <c r="A522" s="2" t="s">
        <v>950</v>
      </c>
      <c r="B522" s="2">
        <v>519</v>
      </c>
      <c r="C522" s="2">
        <v>56</v>
      </c>
      <c r="D522" s="3">
        <v>84.5</v>
      </c>
      <c r="F522" s="3">
        <v>0.6</v>
      </c>
      <c r="H522" s="3">
        <v>0.3</v>
      </c>
      <c r="I522" s="3">
        <v>14.2</v>
      </c>
      <c r="J522" s="3">
        <v>0.6</v>
      </c>
      <c r="K522" s="3">
        <v>0.4</v>
      </c>
      <c r="L522" s="2">
        <v>39</v>
      </c>
      <c r="M522" s="3">
        <v>27</v>
      </c>
      <c r="N522" s="3">
        <v>0.7</v>
      </c>
      <c r="O522" s="4">
        <v>0</v>
      </c>
      <c r="P522" s="4">
        <v>0.05</v>
      </c>
      <c r="Q522" s="4">
        <v>0.19</v>
      </c>
      <c r="R522" s="4">
        <v>0.67</v>
      </c>
      <c r="S522" s="4">
        <v>5.9</v>
      </c>
      <c r="U522" s="2">
        <v>1</v>
      </c>
      <c r="V522" s="2" t="s">
        <v>951</v>
      </c>
      <c r="W522" s="4"/>
      <c r="X522" s="3"/>
      <c r="AA522" s="2"/>
      <c r="AC522" s="4"/>
      <c r="AD522" s="4"/>
      <c r="AE522" s="3"/>
      <c r="AF522" s="4"/>
      <c r="AG522" s="3"/>
    </row>
    <row r="523" spans="1:33" x14ac:dyDescent="0.35">
      <c r="A523" s="2" t="s">
        <v>952</v>
      </c>
      <c r="B523" s="2">
        <v>520</v>
      </c>
      <c r="C523" s="2">
        <v>36</v>
      </c>
      <c r="D523" s="3">
        <v>89.8</v>
      </c>
      <c r="F523" s="3">
        <v>0.6</v>
      </c>
      <c r="H523" s="3">
        <v>0.4</v>
      </c>
      <c r="I523" s="3">
        <v>8.8000000000000007</v>
      </c>
      <c r="J523" s="3">
        <v>0.3</v>
      </c>
      <c r="K523" s="3">
        <v>0.4</v>
      </c>
      <c r="L523" s="2">
        <v>34</v>
      </c>
      <c r="M523" s="3">
        <v>16</v>
      </c>
      <c r="N523" s="3">
        <v>2</v>
      </c>
      <c r="O523" s="4">
        <v>0</v>
      </c>
      <c r="Q523" s="4">
        <v>0.01</v>
      </c>
      <c r="R523" s="4">
        <v>0.2</v>
      </c>
      <c r="S523" s="4">
        <v>50.6</v>
      </c>
      <c r="T523" s="2">
        <v>42</v>
      </c>
      <c r="U523" s="2">
        <v>1</v>
      </c>
      <c r="V523" s="2" t="s">
        <v>952</v>
      </c>
      <c r="W523" s="4"/>
      <c r="X523" s="3"/>
      <c r="AA523" s="2"/>
      <c r="AC523" s="4"/>
      <c r="AD523" s="4"/>
      <c r="AE523" s="3"/>
      <c r="AF523" s="4"/>
      <c r="AG523" s="3"/>
    </row>
    <row r="524" spans="1:33" x14ac:dyDescent="0.35">
      <c r="A524" s="2" t="s">
        <v>953</v>
      </c>
      <c r="B524" s="2">
        <v>521</v>
      </c>
      <c r="C524" s="2">
        <v>22</v>
      </c>
      <c r="D524" s="3">
        <v>93.3</v>
      </c>
      <c r="F524" s="3">
        <v>0.4</v>
      </c>
      <c r="H524" s="3">
        <v>0</v>
      </c>
      <c r="I524" s="3">
        <v>5.8</v>
      </c>
      <c r="J524" s="3">
        <v>0.8</v>
      </c>
      <c r="K524" s="3">
        <v>0.5</v>
      </c>
      <c r="L524" s="2">
        <v>11</v>
      </c>
      <c r="M524" s="3">
        <v>15</v>
      </c>
      <c r="N524" s="3">
        <v>0.4</v>
      </c>
      <c r="O524" s="4">
        <v>6</v>
      </c>
      <c r="P524" s="4">
        <v>0.01</v>
      </c>
      <c r="Q524" s="4">
        <v>0.04</v>
      </c>
      <c r="R524" s="4">
        <v>0.47</v>
      </c>
      <c r="S524" s="4">
        <v>34.4</v>
      </c>
      <c r="U524" s="2">
        <v>1</v>
      </c>
      <c r="V524" s="2" t="s">
        <v>954</v>
      </c>
      <c r="W524" s="4"/>
      <c r="X524" s="3"/>
    </row>
    <row r="525" spans="1:33" x14ac:dyDescent="0.35">
      <c r="A525" s="2" t="s">
        <v>955</v>
      </c>
      <c r="B525" s="2">
        <v>522</v>
      </c>
      <c r="C525" s="2">
        <v>64</v>
      </c>
      <c r="D525" s="3">
        <v>82.1</v>
      </c>
      <c r="F525" s="3">
        <v>1.2</v>
      </c>
      <c r="H525" s="3">
        <v>0.5</v>
      </c>
      <c r="I525" s="3">
        <v>15.4</v>
      </c>
      <c r="J525" s="3">
        <v>3.6</v>
      </c>
      <c r="K525" s="3">
        <v>0.8</v>
      </c>
      <c r="L525" s="2">
        <v>8</v>
      </c>
      <c r="M525" s="3">
        <v>34</v>
      </c>
      <c r="N525" s="3">
        <v>0.6</v>
      </c>
      <c r="O525" s="4">
        <v>159</v>
      </c>
      <c r="P525" s="4">
        <v>0.02</v>
      </c>
      <c r="Q525" s="4">
        <v>0.11</v>
      </c>
      <c r="R525" s="4">
        <v>4.5599999999999996</v>
      </c>
      <c r="S525" s="4">
        <v>66.7</v>
      </c>
      <c r="U525" s="2">
        <v>1</v>
      </c>
      <c r="V525" s="2" t="s">
        <v>956</v>
      </c>
      <c r="W525" s="4"/>
      <c r="X525" s="3"/>
    </row>
    <row r="526" spans="1:33" x14ac:dyDescent="0.35">
      <c r="A526" s="2" t="s">
        <v>957</v>
      </c>
      <c r="B526" s="2">
        <v>523</v>
      </c>
      <c r="C526" s="2">
        <v>58</v>
      </c>
      <c r="D526" s="3">
        <v>82.3</v>
      </c>
      <c r="F526" s="3">
        <v>0.8</v>
      </c>
      <c r="H526" s="3">
        <v>0</v>
      </c>
      <c r="I526" s="3">
        <v>15.4</v>
      </c>
      <c r="J526" s="3">
        <v>3.8</v>
      </c>
      <c r="K526" s="3">
        <v>1.5</v>
      </c>
      <c r="L526" s="2">
        <v>16</v>
      </c>
      <c r="M526" s="3">
        <v>26</v>
      </c>
      <c r="N526" s="3">
        <v>0.3</v>
      </c>
      <c r="O526" s="4">
        <v>1</v>
      </c>
      <c r="P526" s="4">
        <v>0.01</v>
      </c>
      <c r="Q526" s="4">
        <v>0.04</v>
      </c>
      <c r="R526" s="4">
        <v>0.36</v>
      </c>
      <c r="S526" s="4">
        <v>19.5</v>
      </c>
      <c r="T526" s="2">
        <v>46</v>
      </c>
      <c r="U526" s="2">
        <v>1</v>
      </c>
      <c r="V526" s="2" t="s">
        <v>957</v>
      </c>
      <c r="W526" s="4"/>
      <c r="X526" s="3"/>
    </row>
    <row r="527" spans="1:33" x14ac:dyDescent="0.35">
      <c r="A527" s="2" t="s">
        <v>958</v>
      </c>
      <c r="B527" s="2">
        <v>524</v>
      </c>
      <c r="C527" s="2">
        <v>58</v>
      </c>
      <c r="D527" s="3">
        <v>83.5</v>
      </c>
      <c r="F527" s="3">
        <v>0.6</v>
      </c>
      <c r="H527" s="3">
        <v>0</v>
      </c>
      <c r="I527" s="3">
        <v>15.5</v>
      </c>
      <c r="J527" s="3">
        <v>3.7</v>
      </c>
      <c r="K527" s="3">
        <v>0.4</v>
      </c>
      <c r="L527" s="2">
        <v>39</v>
      </c>
      <c r="M527" s="3">
        <v>39</v>
      </c>
      <c r="N527" s="3">
        <v>0.2</v>
      </c>
      <c r="O527" s="4">
        <v>0</v>
      </c>
      <c r="P527" s="4">
        <v>0.01</v>
      </c>
      <c r="Q527" s="4">
        <v>0.04</v>
      </c>
      <c r="R527" s="4">
        <v>0.42</v>
      </c>
      <c r="S527" s="4">
        <v>25.5</v>
      </c>
      <c r="T527" s="2">
        <v>29</v>
      </c>
      <c r="U527" s="2">
        <v>1</v>
      </c>
      <c r="V527" s="2" t="s">
        <v>959</v>
      </c>
      <c r="W527" s="4"/>
      <c r="X527" s="3"/>
    </row>
    <row r="528" spans="1:33" x14ac:dyDescent="0.35">
      <c r="A528" s="2" t="s">
        <v>960</v>
      </c>
      <c r="B528" s="2">
        <v>525</v>
      </c>
      <c r="C528" s="2">
        <v>307</v>
      </c>
      <c r="D528" s="3">
        <v>41.7</v>
      </c>
      <c r="F528" s="3">
        <v>2.8</v>
      </c>
      <c r="H528" s="3">
        <v>21.1</v>
      </c>
      <c r="I528" s="3">
        <v>33.700000000000003</v>
      </c>
      <c r="K528" s="3">
        <v>0.8</v>
      </c>
      <c r="L528" s="2">
        <v>65</v>
      </c>
      <c r="M528" s="3">
        <v>16</v>
      </c>
      <c r="N528" s="3">
        <v>0.9</v>
      </c>
      <c r="O528" s="4">
        <v>8</v>
      </c>
      <c r="P528" s="4">
        <v>0.06</v>
      </c>
      <c r="Q528" s="4">
        <v>0.68</v>
      </c>
      <c r="S528" s="4">
        <v>0</v>
      </c>
      <c r="U528" s="2">
        <v>1</v>
      </c>
      <c r="V528" s="2" t="s">
        <v>960</v>
      </c>
      <c r="W528" s="4"/>
      <c r="X528" s="3"/>
    </row>
    <row r="529" spans="1:51" x14ac:dyDescent="0.35">
      <c r="A529" s="2" t="s">
        <v>961</v>
      </c>
      <c r="B529" s="2">
        <v>526</v>
      </c>
      <c r="C529" s="2">
        <v>43</v>
      </c>
      <c r="D529" s="3">
        <v>87.8</v>
      </c>
      <c r="F529" s="3">
        <v>0.3</v>
      </c>
      <c r="H529" s="3">
        <v>0.2</v>
      </c>
      <c r="I529" s="3">
        <v>11.3</v>
      </c>
      <c r="J529" s="3">
        <v>0.4</v>
      </c>
      <c r="K529" s="3">
        <v>0.4</v>
      </c>
      <c r="L529" s="2">
        <v>5</v>
      </c>
      <c r="M529" s="3">
        <v>20</v>
      </c>
      <c r="N529" s="3">
        <v>0.8</v>
      </c>
      <c r="O529" s="4">
        <v>4</v>
      </c>
      <c r="P529" s="4">
        <v>0.03</v>
      </c>
      <c r="Q529" s="4">
        <v>0.03</v>
      </c>
      <c r="R529" s="4">
        <v>0.11</v>
      </c>
      <c r="S529" s="4">
        <v>1.4</v>
      </c>
      <c r="U529" s="2">
        <v>1</v>
      </c>
      <c r="V529" s="2" t="s">
        <v>962</v>
      </c>
      <c r="W529" s="4"/>
      <c r="X529" s="3"/>
    </row>
    <row r="530" spans="1:51" x14ac:dyDescent="0.35">
      <c r="A530" s="2" t="s">
        <v>963</v>
      </c>
      <c r="B530" s="2">
        <v>527</v>
      </c>
      <c r="C530" s="2">
        <v>82</v>
      </c>
      <c r="D530" s="3">
        <v>77</v>
      </c>
      <c r="F530" s="3">
        <v>0.9</v>
      </c>
      <c r="H530" s="3">
        <v>0.3</v>
      </c>
      <c r="I530" s="3">
        <v>21.3</v>
      </c>
      <c r="J530" s="3">
        <v>0.6</v>
      </c>
      <c r="K530" s="3">
        <v>0.5</v>
      </c>
      <c r="L530" s="2">
        <v>18</v>
      </c>
      <c r="M530" s="3">
        <v>32</v>
      </c>
      <c r="N530" s="3">
        <v>1.1000000000000001</v>
      </c>
      <c r="O530" s="4">
        <v>13</v>
      </c>
      <c r="P530" s="4">
        <v>0.01</v>
      </c>
      <c r="Q530" s="4">
        <v>0.13</v>
      </c>
      <c r="R530" s="4">
        <v>0.32</v>
      </c>
      <c r="S530" s="4">
        <v>4.7</v>
      </c>
      <c r="U530" s="2">
        <v>1</v>
      </c>
      <c r="V530" s="2" t="s">
        <v>964</v>
      </c>
      <c r="W530" s="4"/>
      <c r="X530" s="3"/>
    </row>
    <row r="531" spans="1:51" x14ac:dyDescent="0.35">
      <c r="A531" s="2" t="s">
        <v>965</v>
      </c>
      <c r="B531" s="2">
        <v>528</v>
      </c>
      <c r="C531" s="2">
        <v>66</v>
      </c>
      <c r="D531" s="3">
        <v>81.099999999999994</v>
      </c>
      <c r="F531" s="3">
        <v>0.4</v>
      </c>
      <c r="H531" s="3">
        <v>0.1</v>
      </c>
      <c r="I531" s="3">
        <v>17.7</v>
      </c>
      <c r="J531" s="3">
        <v>0.4</v>
      </c>
      <c r="K531" s="3">
        <v>0.7</v>
      </c>
      <c r="L531" s="2">
        <v>19</v>
      </c>
      <c r="M531" s="3">
        <v>28</v>
      </c>
      <c r="N531" s="3">
        <v>0.5</v>
      </c>
      <c r="O531" s="4">
        <v>3</v>
      </c>
      <c r="P531" s="4">
        <v>0.03</v>
      </c>
      <c r="Q531" s="4">
        <v>0.1</v>
      </c>
      <c r="R531" s="4">
        <v>0.24</v>
      </c>
      <c r="S531" s="4">
        <v>2.8</v>
      </c>
      <c r="U531" s="2">
        <v>1</v>
      </c>
      <c r="V531" s="2" t="s">
        <v>966</v>
      </c>
      <c r="W531" s="4"/>
      <c r="X531" s="3"/>
    </row>
    <row r="532" spans="1:51" x14ac:dyDescent="0.35">
      <c r="A532" s="2" t="s">
        <v>967</v>
      </c>
      <c r="B532" s="2">
        <v>529</v>
      </c>
      <c r="C532" s="2">
        <v>67</v>
      </c>
      <c r="D532" s="3">
        <v>81.2</v>
      </c>
      <c r="F532" s="3">
        <v>0.2</v>
      </c>
      <c r="H532" s="3">
        <v>0.1</v>
      </c>
      <c r="I532" s="3">
        <v>18.100000000000001</v>
      </c>
      <c r="J532" s="3">
        <v>0.3</v>
      </c>
      <c r="K532" s="3">
        <v>0.4</v>
      </c>
      <c r="L532" s="2">
        <v>6</v>
      </c>
      <c r="M532" s="3">
        <v>20</v>
      </c>
      <c r="N532" s="3">
        <v>2.2000000000000002</v>
      </c>
      <c r="O532" s="4">
        <v>0</v>
      </c>
      <c r="P532" s="4">
        <v>0.05</v>
      </c>
      <c r="Q532" s="4">
        <v>0.04</v>
      </c>
      <c r="R532" s="4">
        <v>0.15</v>
      </c>
      <c r="S532" s="4">
        <v>2.2000000000000002</v>
      </c>
      <c r="U532" s="2">
        <v>1</v>
      </c>
      <c r="V532" s="2" t="s">
        <v>968</v>
      </c>
      <c r="W532" s="4"/>
      <c r="X532" s="3"/>
    </row>
    <row r="533" spans="1:51" x14ac:dyDescent="0.35">
      <c r="A533" s="2" t="s">
        <v>969</v>
      </c>
      <c r="B533" s="2">
        <v>530</v>
      </c>
      <c r="C533" s="2">
        <v>66</v>
      </c>
      <c r="D533" s="3">
        <v>81.400000000000006</v>
      </c>
      <c r="F533" s="3">
        <v>0.5</v>
      </c>
      <c r="H533" s="3">
        <v>0.1</v>
      </c>
      <c r="I533" s="3">
        <v>17.7</v>
      </c>
      <c r="J533" s="3">
        <v>0.5</v>
      </c>
      <c r="K533" s="3">
        <v>0.3</v>
      </c>
      <c r="L533" s="2">
        <v>14</v>
      </c>
      <c r="M533" s="3">
        <v>11</v>
      </c>
      <c r="N533" s="3">
        <v>0.4</v>
      </c>
      <c r="O533" s="4">
        <v>0</v>
      </c>
      <c r="P533" s="4">
        <v>0.05</v>
      </c>
      <c r="Q533" s="4">
        <v>7.0000000000000007E-2</v>
      </c>
      <c r="R533" s="4">
        <v>0.11</v>
      </c>
      <c r="S533" s="4">
        <v>0.7</v>
      </c>
      <c r="U533" s="2">
        <v>1</v>
      </c>
      <c r="V533" s="2" t="s">
        <v>970</v>
      </c>
      <c r="W533" s="4"/>
      <c r="X533" s="3"/>
      <c r="AA533" s="2"/>
      <c r="AC533" s="4"/>
      <c r="AD533" s="4"/>
      <c r="AE533" s="3"/>
      <c r="AF533" s="4"/>
      <c r="AG533" s="3"/>
    </row>
    <row r="534" spans="1:51" x14ac:dyDescent="0.35">
      <c r="A534" s="2" t="s">
        <v>971</v>
      </c>
      <c r="B534" s="2">
        <v>531</v>
      </c>
      <c r="C534" s="2">
        <v>64</v>
      </c>
      <c r="D534" s="3">
        <v>82.4</v>
      </c>
      <c r="F534" s="3">
        <v>0.3</v>
      </c>
      <c r="H534" s="3">
        <v>0.3</v>
      </c>
      <c r="I534" s="3">
        <v>16.7</v>
      </c>
      <c r="J534" s="3">
        <v>0.9</v>
      </c>
      <c r="K534" s="3">
        <v>0.3</v>
      </c>
      <c r="L534" s="2">
        <v>34</v>
      </c>
      <c r="M534" s="3">
        <v>10</v>
      </c>
      <c r="N534" s="3">
        <v>0.6</v>
      </c>
      <c r="O534" s="4">
        <v>0</v>
      </c>
      <c r="P534" s="4">
        <v>0</v>
      </c>
      <c r="Q534" s="4">
        <v>0.22</v>
      </c>
      <c r="R534" s="4">
        <v>0.3</v>
      </c>
      <c r="S534" s="4">
        <v>0.6</v>
      </c>
      <c r="U534" s="2">
        <v>1</v>
      </c>
      <c r="V534" s="2" t="s">
        <v>971</v>
      </c>
      <c r="W534" s="4"/>
      <c r="X534" s="3"/>
      <c r="AA534" s="2"/>
      <c r="AC534" s="4"/>
      <c r="AD534" s="4"/>
      <c r="AE534" s="3"/>
      <c r="AF534" s="4"/>
      <c r="AG534" s="3"/>
    </row>
    <row r="535" spans="1:51" x14ac:dyDescent="0.35">
      <c r="A535" s="2" t="s">
        <v>972</v>
      </c>
      <c r="B535" s="2">
        <v>532</v>
      </c>
      <c r="C535" s="2">
        <v>102</v>
      </c>
      <c r="D535" s="3">
        <v>71</v>
      </c>
      <c r="F535" s="3">
        <v>1.5</v>
      </c>
      <c r="H535" s="3">
        <v>0.2</v>
      </c>
      <c r="I535" s="3">
        <v>26.4</v>
      </c>
      <c r="J535" s="3">
        <v>2.6</v>
      </c>
      <c r="K535" s="3">
        <v>0.9</v>
      </c>
      <c r="L535" s="2">
        <v>51</v>
      </c>
      <c r="M535" s="3">
        <v>26</v>
      </c>
      <c r="N535" s="3">
        <v>3.4</v>
      </c>
      <c r="O535" s="4">
        <v>17</v>
      </c>
      <c r="P535" s="4">
        <v>0.02</v>
      </c>
      <c r="Q535" s="4">
        <v>0.11</v>
      </c>
      <c r="R535" s="4">
        <v>0.57999999999999996</v>
      </c>
      <c r="S535" s="4">
        <v>2.8</v>
      </c>
      <c r="U535" s="2">
        <v>1</v>
      </c>
      <c r="V535" s="2" t="s">
        <v>972</v>
      </c>
      <c r="W535" s="4"/>
      <c r="X535" s="3"/>
      <c r="AA535" s="2"/>
      <c r="AC535" s="4"/>
      <c r="AD535" s="4"/>
      <c r="AE535" s="3"/>
      <c r="AF535" s="4"/>
      <c r="AG535" s="3"/>
    </row>
    <row r="536" spans="1:51" ht="16.5" thickBot="1" x14ac:dyDescent="0.4">
      <c r="A536" s="2" t="s">
        <v>973</v>
      </c>
      <c r="B536" s="56">
        <v>533</v>
      </c>
      <c r="C536" s="2">
        <v>584</v>
      </c>
      <c r="F536" s="3">
        <v>17.600000000000001</v>
      </c>
      <c r="H536" s="3">
        <v>52.2</v>
      </c>
      <c r="I536" s="3">
        <v>21.1</v>
      </c>
      <c r="J536" s="3">
        <v>5.3</v>
      </c>
      <c r="K536" s="3">
        <v>5</v>
      </c>
      <c r="L536" s="2">
        <v>1.212</v>
      </c>
      <c r="M536" s="3">
        <v>620</v>
      </c>
      <c r="N536" s="3">
        <v>10.4</v>
      </c>
      <c r="O536" s="4">
        <v>5</v>
      </c>
      <c r="P536" s="4">
        <v>0.98</v>
      </c>
      <c r="Q536" s="4">
        <v>0.25</v>
      </c>
      <c r="R536" s="4">
        <v>5</v>
      </c>
      <c r="S536" s="4">
        <v>0</v>
      </c>
      <c r="U536" s="2">
        <v>1</v>
      </c>
      <c r="V536" s="2" t="s">
        <v>123</v>
      </c>
      <c r="W536" s="4"/>
      <c r="X536" s="3"/>
      <c r="AB536" s="2"/>
      <c r="AC536" s="4"/>
      <c r="AD536" s="4"/>
      <c r="AE536" s="3"/>
      <c r="AF536" s="4"/>
      <c r="AG536" s="3"/>
      <c r="AJ536">
        <v>15</v>
      </c>
      <c r="AK536" s="49"/>
      <c r="AL536" s="50" t="s">
        <v>124</v>
      </c>
      <c r="AM536" s="51"/>
      <c r="AN536" s="51" t="s">
        <v>125</v>
      </c>
      <c r="AO536" s="52">
        <v>12</v>
      </c>
      <c r="AR536" s="53"/>
      <c r="AS536" s="54" t="s">
        <v>124</v>
      </c>
      <c r="AT536" s="54"/>
      <c r="AU536" s="54"/>
      <c r="AV536" s="54"/>
      <c r="AW536" s="54"/>
      <c r="AX536" s="54"/>
      <c r="AY536" s="55">
        <v>500</v>
      </c>
    </row>
    <row r="537" spans="1:51" x14ac:dyDescent="0.35">
      <c r="A537" s="2" t="s">
        <v>974</v>
      </c>
      <c r="B537" s="2">
        <v>534</v>
      </c>
      <c r="C537" s="2">
        <v>73</v>
      </c>
      <c r="D537" s="3">
        <v>79.7</v>
      </c>
      <c r="F537" s="3">
        <v>0.9</v>
      </c>
      <c r="H537" s="3">
        <v>0.3</v>
      </c>
      <c r="I537" s="3">
        <v>18.8</v>
      </c>
      <c r="J537" s="3">
        <v>0.9</v>
      </c>
      <c r="K537" s="3">
        <v>0.3</v>
      </c>
      <c r="L537" s="2">
        <v>22</v>
      </c>
      <c r="M537" s="3">
        <v>17</v>
      </c>
      <c r="N537" s="3">
        <v>1.8</v>
      </c>
      <c r="O537" s="4">
        <v>130</v>
      </c>
      <c r="P537" s="4">
        <v>0.02</v>
      </c>
      <c r="Q537" s="4">
        <v>0.09</v>
      </c>
      <c r="R537" s="4">
        <v>0.62</v>
      </c>
      <c r="S537" s="4">
        <v>8.9</v>
      </c>
      <c r="U537" s="2">
        <v>1</v>
      </c>
      <c r="V537" s="2" t="s">
        <v>974</v>
      </c>
      <c r="W537" s="4"/>
      <c r="X537" s="3"/>
      <c r="AA537" s="2"/>
      <c r="AC537" s="4"/>
      <c r="AD537" s="4"/>
      <c r="AE537" s="3"/>
      <c r="AF537" s="4"/>
      <c r="AG537" s="3"/>
    </row>
    <row r="538" spans="1:51" x14ac:dyDescent="0.35">
      <c r="A538" s="2" t="s">
        <v>975</v>
      </c>
      <c r="B538" s="2">
        <v>535</v>
      </c>
      <c r="C538" s="2">
        <v>384</v>
      </c>
      <c r="D538" s="3">
        <v>0.7</v>
      </c>
      <c r="F538" s="3">
        <v>0</v>
      </c>
      <c r="H538" s="3">
        <v>0</v>
      </c>
      <c r="I538" s="3">
        <v>99.1</v>
      </c>
      <c r="J538" s="3">
        <v>0</v>
      </c>
      <c r="K538" s="3">
        <v>0.2</v>
      </c>
      <c r="L538" s="2">
        <v>5</v>
      </c>
      <c r="M538" s="3">
        <v>1</v>
      </c>
      <c r="N538" s="3">
        <v>0.1</v>
      </c>
      <c r="O538" s="4">
        <v>0</v>
      </c>
      <c r="P538" s="4">
        <v>0</v>
      </c>
      <c r="Q538" s="4">
        <v>0</v>
      </c>
      <c r="R538" s="4">
        <v>0</v>
      </c>
      <c r="T538" s="2">
        <v>0</v>
      </c>
      <c r="U538" s="2">
        <v>1</v>
      </c>
      <c r="V538" s="2" t="s">
        <v>976</v>
      </c>
      <c r="W538" s="4"/>
      <c r="X538" s="3"/>
      <c r="AA538" s="2"/>
      <c r="AC538" s="4"/>
      <c r="AD538" s="4"/>
      <c r="AE538" s="3"/>
      <c r="AF538" s="4"/>
      <c r="AG538" s="3"/>
    </row>
    <row r="539" spans="1:51" x14ac:dyDescent="0.35">
      <c r="A539" s="2" t="s">
        <v>977</v>
      </c>
      <c r="B539" s="2">
        <v>536</v>
      </c>
      <c r="C539" s="2">
        <v>380</v>
      </c>
      <c r="D539" s="3">
        <v>1.5</v>
      </c>
      <c r="F539" s="3">
        <v>0</v>
      </c>
      <c r="H539" s="3">
        <v>0</v>
      </c>
      <c r="I539" s="3">
        <v>98.3</v>
      </c>
      <c r="J539" s="3">
        <v>0</v>
      </c>
      <c r="K539" s="3">
        <v>0.2</v>
      </c>
      <c r="L539" s="2">
        <v>45</v>
      </c>
      <c r="M539" s="3">
        <v>2</v>
      </c>
      <c r="N539" s="3">
        <v>1.7</v>
      </c>
      <c r="P539" s="4">
        <v>0</v>
      </c>
      <c r="Q539" s="4">
        <v>0.03</v>
      </c>
      <c r="R539" s="4">
        <v>0.06</v>
      </c>
      <c r="S539" s="4">
        <v>0</v>
      </c>
      <c r="T539" s="2">
        <v>0</v>
      </c>
      <c r="U539" s="2">
        <v>1</v>
      </c>
      <c r="V539" s="2" t="s">
        <v>978</v>
      </c>
      <c r="W539" s="4"/>
      <c r="X539" s="3"/>
    </row>
    <row r="540" spans="1:51" x14ac:dyDescent="0.35">
      <c r="A540" s="2" t="s">
        <v>979</v>
      </c>
      <c r="B540" s="2">
        <v>537</v>
      </c>
      <c r="C540" s="2">
        <v>324</v>
      </c>
      <c r="D540" s="3">
        <v>15.8</v>
      </c>
      <c r="F540" s="3">
        <v>0</v>
      </c>
      <c r="H540" s="3">
        <v>0</v>
      </c>
      <c r="I540" s="3">
        <v>83.9</v>
      </c>
      <c r="J540" s="3">
        <v>0</v>
      </c>
      <c r="K540" s="3">
        <v>0.3</v>
      </c>
      <c r="L540" s="2">
        <v>46</v>
      </c>
      <c r="M540" s="3">
        <v>2</v>
      </c>
      <c r="N540" s="3">
        <v>3.2</v>
      </c>
      <c r="P540" s="4">
        <v>0</v>
      </c>
      <c r="Q540" s="4">
        <v>0.11</v>
      </c>
      <c r="R540" s="4">
        <v>0.08</v>
      </c>
      <c r="S540" s="4">
        <v>0</v>
      </c>
      <c r="T540" s="2">
        <v>0</v>
      </c>
      <c r="U540" s="2">
        <v>1</v>
      </c>
      <c r="V540" s="2" t="s">
        <v>979</v>
      </c>
      <c r="W540" s="4"/>
      <c r="X540" s="3"/>
    </row>
    <row r="541" spans="1:51" x14ac:dyDescent="0.35">
      <c r="A541" s="2" t="s">
        <v>980</v>
      </c>
      <c r="B541" s="2">
        <v>538</v>
      </c>
      <c r="C541" s="2">
        <v>330</v>
      </c>
      <c r="D541" s="3">
        <v>14.1</v>
      </c>
      <c r="F541" s="3">
        <v>0</v>
      </c>
      <c r="H541" s="3">
        <v>0</v>
      </c>
      <c r="I541" s="3">
        <v>85.6</v>
      </c>
      <c r="J541" s="3">
        <v>0.1</v>
      </c>
      <c r="K541" s="3">
        <v>0.3</v>
      </c>
      <c r="L541" s="2">
        <v>26</v>
      </c>
      <c r="M541" s="3">
        <v>10</v>
      </c>
      <c r="N541" s="3">
        <v>0.4</v>
      </c>
      <c r="P541" s="4">
        <v>0.02</v>
      </c>
      <c r="Q541" s="4">
        <v>0.03</v>
      </c>
      <c r="R541" s="4">
        <v>0.16</v>
      </c>
      <c r="S541" s="4">
        <v>1.3</v>
      </c>
      <c r="T541" s="2">
        <v>0</v>
      </c>
      <c r="U541" s="2">
        <v>1</v>
      </c>
      <c r="V541" s="2" t="s">
        <v>981</v>
      </c>
      <c r="W541" s="4"/>
      <c r="X541" s="3"/>
    </row>
    <row r="542" spans="1:51" x14ac:dyDescent="0.35">
      <c r="A542" s="2" t="s">
        <v>982</v>
      </c>
      <c r="B542" s="2">
        <v>539</v>
      </c>
      <c r="C542" s="2">
        <v>282</v>
      </c>
      <c r="D542" s="3">
        <v>26.3</v>
      </c>
      <c r="F542" s="3">
        <v>0.3</v>
      </c>
      <c r="H542" s="3">
        <v>0.2</v>
      </c>
      <c r="I542" s="3">
        <v>72</v>
      </c>
      <c r="J542" s="3">
        <v>0.4</v>
      </c>
      <c r="K542" s="3">
        <v>1.2</v>
      </c>
      <c r="L542" s="2">
        <v>69</v>
      </c>
      <c r="M542" s="3">
        <v>43</v>
      </c>
      <c r="N542" s="3">
        <v>1</v>
      </c>
      <c r="P542" s="4">
        <v>0</v>
      </c>
      <c r="Q542" s="4">
        <v>0.08</v>
      </c>
      <c r="R542" s="4">
        <v>0.28999999999999998</v>
      </c>
      <c r="S542" s="4">
        <v>5.0999999999999996</v>
      </c>
      <c r="T542" s="2">
        <v>0</v>
      </c>
      <c r="U542" s="2">
        <v>1</v>
      </c>
      <c r="V542" s="2" t="s">
        <v>983</v>
      </c>
      <c r="W542" s="4"/>
      <c r="X542" s="3"/>
    </row>
    <row r="543" spans="1:51" x14ac:dyDescent="0.35">
      <c r="A543" s="2" t="s">
        <v>984</v>
      </c>
      <c r="B543" s="2">
        <v>540</v>
      </c>
      <c r="C543" s="2">
        <v>2</v>
      </c>
      <c r="D543" s="3">
        <v>98.5</v>
      </c>
      <c r="F543" s="3">
        <v>0.3</v>
      </c>
      <c r="H543" s="3">
        <v>0.1</v>
      </c>
      <c r="I543" s="3">
        <v>0.8</v>
      </c>
      <c r="J543" s="3">
        <v>0</v>
      </c>
      <c r="K543" s="3">
        <v>0.3</v>
      </c>
      <c r="L543" s="2">
        <v>5</v>
      </c>
      <c r="M543" s="3">
        <v>5</v>
      </c>
      <c r="N543" s="3">
        <v>0.2</v>
      </c>
      <c r="O543" s="4">
        <v>0</v>
      </c>
      <c r="P543" s="4">
        <v>0.01</v>
      </c>
      <c r="Q543" s="4">
        <v>0.01</v>
      </c>
      <c r="R543" s="4">
        <v>0.9</v>
      </c>
      <c r="S543" s="4">
        <v>0</v>
      </c>
      <c r="T543" s="2">
        <v>0</v>
      </c>
      <c r="U543" s="2">
        <v>1</v>
      </c>
      <c r="V543" s="2" t="s">
        <v>985</v>
      </c>
      <c r="W543" s="4"/>
      <c r="X543" s="3"/>
    </row>
    <row r="544" spans="1:51" x14ac:dyDescent="0.35">
      <c r="A544" s="2" t="s">
        <v>986</v>
      </c>
      <c r="B544" s="2">
        <v>541</v>
      </c>
      <c r="C544" s="2">
        <v>36</v>
      </c>
      <c r="D544" s="3">
        <v>94.5</v>
      </c>
      <c r="F544" s="3">
        <v>0.3</v>
      </c>
      <c r="H544" s="3">
        <v>0</v>
      </c>
      <c r="I544" s="3">
        <v>5.0999999999999996</v>
      </c>
      <c r="J544" s="3">
        <v>0</v>
      </c>
      <c r="K544" s="3">
        <v>0.1</v>
      </c>
      <c r="L544" s="2">
        <v>0</v>
      </c>
      <c r="M544" s="3">
        <v>15</v>
      </c>
      <c r="N544" s="3">
        <v>0.1</v>
      </c>
      <c r="O544" s="4">
        <v>0</v>
      </c>
      <c r="P544" s="4">
        <v>0.01</v>
      </c>
      <c r="Q544" s="4">
        <v>0.03</v>
      </c>
      <c r="R544" s="4">
        <v>0.06</v>
      </c>
      <c r="S544" s="4">
        <v>0</v>
      </c>
      <c r="T544" s="2">
        <v>0</v>
      </c>
      <c r="U544" s="2">
        <v>1</v>
      </c>
      <c r="V544" s="2" t="s">
        <v>986</v>
      </c>
      <c r="W544" s="4"/>
      <c r="X544" s="3"/>
    </row>
    <row r="545" spans="1:24" x14ac:dyDescent="0.35">
      <c r="A545" s="2" t="s">
        <v>987</v>
      </c>
      <c r="B545" s="2">
        <v>542</v>
      </c>
      <c r="C545" s="2">
        <v>39</v>
      </c>
      <c r="D545" s="3">
        <v>89.5</v>
      </c>
      <c r="F545" s="3">
        <v>0</v>
      </c>
      <c r="H545" s="3">
        <v>0</v>
      </c>
      <c r="I545" s="3">
        <v>10.5</v>
      </c>
      <c r="J545" s="3">
        <v>0.2</v>
      </c>
      <c r="K545" s="3">
        <v>0</v>
      </c>
      <c r="L545" s="2">
        <v>0</v>
      </c>
      <c r="M545" s="3">
        <v>0</v>
      </c>
      <c r="N545" s="3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2">
        <v>0</v>
      </c>
      <c r="U545" s="2">
        <v>1</v>
      </c>
      <c r="V545" s="2" t="s">
        <v>988</v>
      </c>
      <c r="W545" s="4"/>
      <c r="X545" s="3"/>
    </row>
    <row r="546" spans="1:24" x14ac:dyDescent="0.35">
      <c r="A546" s="2" t="s">
        <v>989</v>
      </c>
      <c r="B546" s="2">
        <v>543</v>
      </c>
      <c r="C546" s="2">
        <v>54</v>
      </c>
      <c r="D546" s="3">
        <v>87.2</v>
      </c>
      <c r="F546" s="3">
        <v>0.4</v>
      </c>
      <c r="H546" s="3">
        <v>0.8</v>
      </c>
      <c r="I546" s="3">
        <v>11.2</v>
      </c>
      <c r="J546" s="3">
        <v>1.5</v>
      </c>
      <c r="K546" s="3">
        <v>0.4</v>
      </c>
      <c r="L546" s="2">
        <v>14</v>
      </c>
      <c r="M546" s="3">
        <v>4</v>
      </c>
      <c r="N546" s="3">
        <v>0.4</v>
      </c>
      <c r="O546" s="4">
        <v>171</v>
      </c>
      <c r="P546" s="4">
        <v>0.01</v>
      </c>
      <c r="R546" s="4">
        <v>0.11</v>
      </c>
      <c r="S546" s="4">
        <v>0</v>
      </c>
      <c r="T546" s="2">
        <v>0</v>
      </c>
      <c r="U546" s="2">
        <v>1</v>
      </c>
      <c r="V546" s="2" t="s">
        <v>990</v>
      </c>
      <c r="W546" s="4"/>
      <c r="X546" s="3"/>
    </row>
    <row r="547" spans="1:24" x14ac:dyDescent="0.35">
      <c r="A547" s="2" t="s">
        <v>991</v>
      </c>
      <c r="B547" s="2">
        <v>544</v>
      </c>
      <c r="C547" s="2">
        <v>24</v>
      </c>
      <c r="D547" s="3">
        <v>94</v>
      </c>
      <c r="F547" s="3">
        <v>0.1</v>
      </c>
      <c r="H547" s="3">
        <v>0.2</v>
      </c>
      <c r="I547" s="3">
        <v>5.5</v>
      </c>
      <c r="K547" s="3">
        <v>0.2</v>
      </c>
      <c r="L547" s="2">
        <v>10</v>
      </c>
      <c r="M547" s="3">
        <v>1</v>
      </c>
      <c r="N547" s="3">
        <v>1.1000000000000001</v>
      </c>
      <c r="O547" s="4">
        <v>0</v>
      </c>
      <c r="P547" s="4">
        <v>0.01</v>
      </c>
      <c r="Q547" s="4">
        <v>0.03</v>
      </c>
      <c r="R547" s="4">
        <v>0</v>
      </c>
      <c r="S547" s="4">
        <v>0</v>
      </c>
      <c r="T547" s="2">
        <v>0</v>
      </c>
      <c r="U547" s="2">
        <v>1</v>
      </c>
      <c r="V547" s="2" t="s">
        <v>992</v>
      </c>
      <c r="W547" s="4"/>
      <c r="X547" s="3"/>
    </row>
    <row r="548" spans="1:24" x14ac:dyDescent="0.35">
      <c r="A548" s="2" t="s">
        <v>993</v>
      </c>
      <c r="B548" s="2">
        <v>545</v>
      </c>
      <c r="C548" s="2">
        <v>28</v>
      </c>
      <c r="D548" s="3">
        <v>93.2</v>
      </c>
      <c r="F548" s="3">
        <v>0.4</v>
      </c>
      <c r="H548" s="3">
        <v>0.3</v>
      </c>
      <c r="I548" s="3">
        <v>5.8</v>
      </c>
      <c r="J548" s="3">
        <v>0.2</v>
      </c>
      <c r="K548" s="3">
        <v>0.3</v>
      </c>
      <c r="L548" s="2">
        <v>22</v>
      </c>
      <c r="M548" s="3">
        <v>18</v>
      </c>
      <c r="N548" s="3">
        <v>1.8</v>
      </c>
      <c r="P548" s="4">
        <v>0.02</v>
      </c>
      <c r="Q548" s="4">
        <v>0.1</v>
      </c>
      <c r="R548" s="4">
        <v>0.2</v>
      </c>
      <c r="S548" s="4">
        <v>2.4</v>
      </c>
      <c r="T548" s="2">
        <v>0</v>
      </c>
      <c r="U548" s="2">
        <v>1</v>
      </c>
      <c r="V548" s="2" t="s">
        <v>994</v>
      </c>
      <c r="W548" s="4"/>
      <c r="X548" s="3"/>
    </row>
    <row r="549" spans="1:24" x14ac:dyDescent="0.35">
      <c r="A549" s="2" t="s">
        <v>995</v>
      </c>
      <c r="B549" s="2">
        <v>546</v>
      </c>
      <c r="C549" s="2">
        <v>20</v>
      </c>
      <c r="D549" s="3">
        <v>95</v>
      </c>
      <c r="F549" s="3">
        <v>0</v>
      </c>
      <c r="H549" s="3">
        <v>0</v>
      </c>
      <c r="I549" s="3">
        <v>4.9000000000000004</v>
      </c>
      <c r="J549" s="3">
        <v>0</v>
      </c>
      <c r="K549" s="3">
        <v>0.1</v>
      </c>
      <c r="L549" s="2">
        <v>24</v>
      </c>
      <c r="M549" s="3">
        <v>4</v>
      </c>
      <c r="N549" s="3">
        <v>1.3</v>
      </c>
      <c r="P549" s="4">
        <v>0</v>
      </c>
      <c r="Q549" s="4">
        <v>0.1</v>
      </c>
      <c r="R549" s="4">
        <v>0.04</v>
      </c>
      <c r="S549" s="4">
        <v>1.9</v>
      </c>
      <c r="T549" s="2">
        <v>0</v>
      </c>
      <c r="U549" s="2">
        <v>1</v>
      </c>
      <c r="V549" s="2" t="s">
        <v>996</v>
      </c>
      <c r="W549" s="4"/>
      <c r="X549" s="3"/>
    </row>
    <row r="550" spans="1:24" x14ac:dyDescent="0.35">
      <c r="A550" s="2" t="s">
        <v>997</v>
      </c>
      <c r="B550" s="2">
        <v>547</v>
      </c>
      <c r="C550" s="2">
        <v>34</v>
      </c>
      <c r="D550" s="3">
        <v>92.1</v>
      </c>
      <c r="F550" s="3">
        <v>0.5</v>
      </c>
      <c r="H550" s="3">
        <v>0.8</v>
      </c>
      <c r="I550" s="3">
        <v>6.3</v>
      </c>
      <c r="J550" s="3">
        <v>0.1</v>
      </c>
      <c r="K550" s="3">
        <v>0.3</v>
      </c>
      <c r="L550" s="2">
        <v>12</v>
      </c>
      <c r="M550" s="3">
        <v>6</v>
      </c>
      <c r="N550" s="3">
        <v>1</v>
      </c>
      <c r="P550" s="4">
        <v>0.01</v>
      </c>
      <c r="Q550" s="4">
        <v>0.02</v>
      </c>
      <c r="R550" s="4">
        <v>0.4</v>
      </c>
      <c r="S550" s="4">
        <v>0</v>
      </c>
      <c r="T550" s="2">
        <v>0</v>
      </c>
      <c r="U550" s="2">
        <v>1</v>
      </c>
      <c r="V550" s="2" t="s">
        <v>990</v>
      </c>
      <c r="W550" s="4"/>
      <c r="X550" s="3"/>
    </row>
    <row r="551" spans="1:24" x14ac:dyDescent="0.35">
      <c r="A551" s="2" t="s">
        <v>998</v>
      </c>
      <c r="B551" s="2">
        <v>548</v>
      </c>
      <c r="C551" s="2">
        <v>47</v>
      </c>
      <c r="D551" s="3">
        <v>88.3</v>
      </c>
      <c r="F551" s="3">
        <v>0.8</v>
      </c>
      <c r="H551" s="3">
        <v>0.1</v>
      </c>
      <c r="I551" s="3">
        <v>10.6</v>
      </c>
      <c r="J551" s="3">
        <v>0.6</v>
      </c>
      <c r="K551" s="3">
        <v>0.2</v>
      </c>
      <c r="L551" s="2">
        <v>22</v>
      </c>
      <c r="M551" s="3">
        <v>10</v>
      </c>
      <c r="N551" s="3">
        <v>0.5</v>
      </c>
      <c r="O551" s="4">
        <v>197</v>
      </c>
      <c r="P551" s="4">
        <v>0.02</v>
      </c>
      <c r="Q551" s="4">
        <v>0.06</v>
      </c>
      <c r="R551" s="4">
        <v>0.36</v>
      </c>
      <c r="S551" s="4">
        <v>4.9000000000000004</v>
      </c>
      <c r="T551" s="2">
        <v>0</v>
      </c>
      <c r="U551" s="2">
        <v>1</v>
      </c>
      <c r="V551" s="2" t="s">
        <v>990</v>
      </c>
      <c r="W551" s="4"/>
      <c r="X551" s="3"/>
    </row>
    <row r="552" spans="1:24" x14ac:dyDescent="0.35">
      <c r="A552" s="2" t="s">
        <v>999</v>
      </c>
      <c r="B552" s="2">
        <v>549</v>
      </c>
      <c r="C552" s="2">
        <v>41</v>
      </c>
      <c r="D552" s="3">
        <v>89.9</v>
      </c>
      <c r="F552" s="3">
        <v>0.6</v>
      </c>
      <c r="H552" s="3">
        <v>0.2</v>
      </c>
      <c r="I552" s="3">
        <v>9.1</v>
      </c>
      <c r="J552" s="3">
        <v>0</v>
      </c>
      <c r="K552" s="3">
        <v>0.2</v>
      </c>
      <c r="L552" s="2">
        <v>11</v>
      </c>
      <c r="M552" s="3">
        <v>13</v>
      </c>
      <c r="N552" s="3">
        <v>1.1000000000000001</v>
      </c>
      <c r="P552" s="4">
        <v>0</v>
      </c>
      <c r="Q552" s="4">
        <v>0.03</v>
      </c>
      <c r="R552" s="4">
        <v>0.08</v>
      </c>
      <c r="S552" s="4">
        <v>0.3</v>
      </c>
      <c r="T552" s="2">
        <v>0</v>
      </c>
      <c r="U552" s="2">
        <v>1</v>
      </c>
      <c r="V552" s="2" t="s">
        <v>990</v>
      </c>
      <c r="W552" s="4"/>
      <c r="X552" s="3"/>
    </row>
    <row r="553" spans="1:24" x14ac:dyDescent="0.35">
      <c r="A553" s="2" t="s">
        <v>1000</v>
      </c>
      <c r="B553" s="2">
        <v>550</v>
      </c>
      <c r="C553" s="2">
        <v>37</v>
      </c>
      <c r="D553" s="3">
        <v>90.4</v>
      </c>
      <c r="F553" s="3">
        <v>0.2</v>
      </c>
      <c r="H553" s="3">
        <v>0.1</v>
      </c>
      <c r="I553" s="3">
        <v>8.9</v>
      </c>
      <c r="K553" s="3">
        <v>0.4</v>
      </c>
      <c r="L553" s="2">
        <v>11</v>
      </c>
      <c r="M553" s="3">
        <v>14</v>
      </c>
      <c r="N553" s="3">
        <v>0.6</v>
      </c>
      <c r="P553" s="4">
        <v>0.03</v>
      </c>
      <c r="Q553" s="4">
        <v>0.1</v>
      </c>
      <c r="R553" s="4">
        <v>0.19</v>
      </c>
      <c r="S553" s="4">
        <v>4.2</v>
      </c>
      <c r="T553" s="2">
        <v>0</v>
      </c>
      <c r="U553" s="2">
        <v>1</v>
      </c>
      <c r="V553" s="2" t="s">
        <v>990</v>
      </c>
      <c r="W553" s="4"/>
      <c r="X553" s="3"/>
    </row>
    <row r="554" spans="1:24" x14ac:dyDescent="0.35">
      <c r="A554" s="2" t="s">
        <v>1001</v>
      </c>
      <c r="B554" s="2">
        <v>551</v>
      </c>
      <c r="C554" s="2">
        <v>41</v>
      </c>
      <c r="D554" s="3">
        <v>89</v>
      </c>
      <c r="F554" s="3">
        <v>0</v>
      </c>
      <c r="H554" s="3">
        <v>0</v>
      </c>
      <c r="I554" s="3">
        <v>10</v>
      </c>
      <c r="J554" s="3">
        <v>0.1</v>
      </c>
      <c r="K554" s="3">
        <v>0</v>
      </c>
      <c r="L554" s="2">
        <v>0</v>
      </c>
      <c r="M554" s="3">
        <v>0</v>
      </c>
      <c r="N554" s="3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2">
        <v>0</v>
      </c>
      <c r="U554" s="2">
        <v>1</v>
      </c>
      <c r="V554" s="2" t="s">
        <v>1002</v>
      </c>
      <c r="W554" s="4"/>
      <c r="X554" s="3"/>
    </row>
    <row r="555" spans="1:24" x14ac:dyDescent="0.35">
      <c r="A555" s="2" t="s">
        <v>1003</v>
      </c>
      <c r="B555" s="2">
        <v>552</v>
      </c>
      <c r="C555" s="2">
        <v>38</v>
      </c>
      <c r="D555" s="3">
        <v>91.4</v>
      </c>
      <c r="F555" s="3">
        <v>3</v>
      </c>
      <c r="H555" s="3">
        <v>1.4</v>
      </c>
      <c r="I555" s="3">
        <v>3.8</v>
      </c>
      <c r="J555" s="3">
        <v>0</v>
      </c>
      <c r="K555" s="3">
        <v>0.4</v>
      </c>
      <c r="L555" s="2">
        <v>36</v>
      </c>
      <c r="M555" s="3">
        <v>30</v>
      </c>
      <c r="N555" s="3">
        <v>0.4</v>
      </c>
      <c r="O555" s="4">
        <v>3</v>
      </c>
      <c r="P555" s="4">
        <v>0.05</v>
      </c>
      <c r="Q555" s="4">
        <v>0.04</v>
      </c>
      <c r="R555" s="4">
        <v>0.2</v>
      </c>
      <c r="S555" s="4">
        <v>0</v>
      </c>
      <c r="T555" s="2">
        <v>0</v>
      </c>
      <c r="U555" s="2">
        <v>1</v>
      </c>
      <c r="V555" s="2" t="s">
        <v>1004</v>
      </c>
      <c r="W555" s="4"/>
      <c r="X555" s="3"/>
    </row>
    <row r="556" spans="1:24" x14ac:dyDescent="0.35">
      <c r="A556" s="2" t="s">
        <v>1005</v>
      </c>
      <c r="B556" s="2">
        <v>553</v>
      </c>
      <c r="C556" s="2">
        <v>2</v>
      </c>
      <c r="D556" s="3">
        <v>98.6</v>
      </c>
      <c r="F556" s="3">
        <v>0.1</v>
      </c>
      <c r="H556" s="3">
        <v>0</v>
      </c>
      <c r="I556" s="3">
        <v>0.4</v>
      </c>
      <c r="J556" s="3">
        <v>0</v>
      </c>
      <c r="K556" s="3">
        <v>0.9</v>
      </c>
      <c r="L556" s="2">
        <v>5</v>
      </c>
      <c r="M556" s="3">
        <v>4</v>
      </c>
      <c r="N556" s="3">
        <v>0.2</v>
      </c>
      <c r="O556" s="4">
        <v>0</v>
      </c>
      <c r="P556" s="4">
        <v>0</v>
      </c>
      <c r="Q556" s="4">
        <v>0.04</v>
      </c>
      <c r="R556" s="4">
        <v>0.1</v>
      </c>
      <c r="S556" s="4">
        <v>0</v>
      </c>
      <c r="T556" s="2">
        <v>0</v>
      </c>
      <c r="U556" s="2">
        <v>1</v>
      </c>
      <c r="V556" s="2" t="s">
        <v>1006</v>
      </c>
      <c r="W556" s="4"/>
      <c r="X556" s="3"/>
    </row>
    <row r="557" spans="1:24" x14ac:dyDescent="0.35">
      <c r="A557" s="2" t="s">
        <v>1007</v>
      </c>
      <c r="B557" s="2">
        <v>554</v>
      </c>
      <c r="C557" s="2">
        <v>114</v>
      </c>
      <c r="I557" s="3">
        <v>8</v>
      </c>
      <c r="N557" s="3">
        <v>0</v>
      </c>
      <c r="T557" s="2">
        <v>0</v>
      </c>
      <c r="U557" s="2">
        <v>1</v>
      </c>
      <c r="V557" s="2" t="s">
        <v>1008</v>
      </c>
      <c r="W557" s="4"/>
      <c r="X557" s="3"/>
    </row>
    <row r="558" spans="1:24" x14ac:dyDescent="0.35">
      <c r="A558" s="2" t="s">
        <v>1009</v>
      </c>
      <c r="B558" s="2">
        <v>555</v>
      </c>
      <c r="C558" s="2">
        <v>94</v>
      </c>
      <c r="I558" s="3">
        <v>6</v>
      </c>
      <c r="N558" s="3">
        <v>0</v>
      </c>
      <c r="T558" s="2">
        <v>0</v>
      </c>
      <c r="U558" s="2">
        <v>1</v>
      </c>
      <c r="V558" s="2" t="s">
        <v>1010</v>
      </c>
      <c r="W558" s="4"/>
      <c r="X558" s="3"/>
    </row>
    <row r="559" spans="1:24" x14ac:dyDescent="0.35">
      <c r="A559" s="2" t="s">
        <v>1011</v>
      </c>
      <c r="B559" s="2">
        <v>556</v>
      </c>
      <c r="C559" s="2">
        <v>334</v>
      </c>
      <c r="D559" s="3">
        <v>5.6</v>
      </c>
      <c r="F559" s="3">
        <v>6.6</v>
      </c>
      <c r="H559" s="3">
        <v>4.5999999999999996</v>
      </c>
      <c r="I559" s="3">
        <v>78.2</v>
      </c>
      <c r="J559" s="3">
        <v>14.5</v>
      </c>
      <c r="K559" s="3">
        <v>5</v>
      </c>
      <c r="L559" s="2">
        <v>120</v>
      </c>
      <c r="M559" s="3">
        <v>116</v>
      </c>
      <c r="N559" s="3">
        <v>5.6</v>
      </c>
      <c r="O559" s="4">
        <v>61</v>
      </c>
      <c r="P559" s="4">
        <v>0.09</v>
      </c>
      <c r="Q559" s="4">
        <v>0.19</v>
      </c>
      <c r="R559" s="4">
        <v>1.7</v>
      </c>
      <c r="S559" s="4">
        <v>7</v>
      </c>
      <c r="U559" s="2">
        <v>1</v>
      </c>
      <c r="V559" s="2" t="s">
        <v>1012</v>
      </c>
      <c r="W559" s="4"/>
      <c r="X559" s="3"/>
    </row>
    <row r="560" spans="1:24" x14ac:dyDescent="0.35">
      <c r="A560" s="2" t="s">
        <v>1013</v>
      </c>
      <c r="B560" s="2">
        <v>557</v>
      </c>
      <c r="C560" s="2">
        <v>249</v>
      </c>
      <c r="D560" s="3">
        <v>3.4</v>
      </c>
      <c r="F560" s="3">
        <v>67.8</v>
      </c>
      <c r="H560" s="3">
        <v>6.5</v>
      </c>
      <c r="I560" s="3">
        <v>8.1999999999999993</v>
      </c>
      <c r="J560" s="3">
        <v>7</v>
      </c>
      <c r="K560" s="3">
        <v>7</v>
      </c>
      <c r="L560" s="2">
        <v>630</v>
      </c>
      <c r="M560" s="3">
        <v>11</v>
      </c>
      <c r="N560" s="3">
        <v>32</v>
      </c>
      <c r="P560" s="4">
        <v>0.55000000000000004</v>
      </c>
      <c r="Q560" s="4">
        <v>1</v>
      </c>
      <c r="T560" s="2">
        <v>0</v>
      </c>
      <c r="U560" s="2">
        <v>1</v>
      </c>
      <c r="V560" s="2" t="s">
        <v>1013</v>
      </c>
      <c r="W560" s="4"/>
      <c r="X560" s="3"/>
    </row>
    <row r="561" spans="1:24" x14ac:dyDescent="0.35">
      <c r="A561" s="2" t="s">
        <v>1014</v>
      </c>
      <c r="B561" s="2">
        <v>558</v>
      </c>
      <c r="C561" s="2">
        <v>203</v>
      </c>
      <c r="D561" s="3">
        <v>6.3</v>
      </c>
      <c r="F561" s="3">
        <v>11.7</v>
      </c>
      <c r="H561" s="3">
        <v>10.8</v>
      </c>
      <c r="I561" s="3">
        <v>68.2</v>
      </c>
      <c r="J561" s="3">
        <v>22.9</v>
      </c>
      <c r="K561" s="3">
        <v>3</v>
      </c>
      <c r="L561" s="2">
        <v>120</v>
      </c>
      <c r="M561" s="3">
        <v>178</v>
      </c>
      <c r="N561" s="3">
        <v>2.9</v>
      </c>
      <c r="O561" s="4">
        <v>3</v>
      </c>
      <c r="P561" s="4">
        <v>0.22</v>
      </c>
      <c r="Q561" s="4">
        <v>0.06</v>
      </c>
      <c r="R561" s="4">
        <v>1.3</v>
      </c>
      <c r="T561" s="2">
        <v>0</v>
      </c>
      <c r="U561" s="2">
        <v>1</v>
      </c>
      <c r="V561" s="2" t="s">
        <v>1015</v>
      </c>
      <c r="W561" s="4"/>
      <c r="X561" s="3"/>
    </row>
    <row r="562" spans="1:24" x14ac:dyDescent="0.35">
      <c r="A562" s="2" t="s">
        <v>1016</v>
      </c>
      <c r="B562" s="2">
        <v>559</v>
      </c>
      <c r="C562" s="2">
        <v>314</v>
      </c>
      <c r="D562" s="3">
        <v>5.5</v>
      </c>
      <c r="E562" s="3">
        <v>13.2</v>
      </c>
      <c r="G562" s="3">
        <v>25.2</v>
      </c>
      <c r="I562" s="3">
        <v>8.9</v>
      </c>
      <c r="J562" s="3">
        <v>0.2</v>
      </c>
      <c r="K562" s="3">
        <v>49.8</v>
      </c>
      <c r="L562" s="2">
        <v>100</v>
      </c>
      <c r="M562" s="3">
        <v>107</v>
      </c>
      <c r="N562" s="3">
        <v>8.3000000000000007</v>
      </c>
      <c r="P562" s="4">
        <v>0</v>
      </c>
      <c r="T562" s="2">
        <v>0</v>
      </c>
      <c r="U562" s="2">
        <v>1</v>
      </c>
      <c r="V562" s="2" t="s">
        <v>1017</v>
      </c>
      <c r="W562" s="4"/>
      <c r="X562" s="3"/>
    </row>
    <row r="563" spans="1:24" x14ac:dyDescent="0.35">
      <c r="A563" s="2" t="s">
        <v>1018</v>
      </c>
      <c r="B563" s="2">
        <v>560</v>
      </c>
      <c r="C563" s="2">
        <v>283</v>
      </c>
      <c r="D563" s="3">
        <v>4.8</v>
      </c>
      <c r="F563" s="3">
        <v>5.8</v>
      </c>
      <c r="H563" s="3">
        <v>24.7</v>
      </c>
      <c r="I563" s="3">
        <v>13.7</v>
      </c>
      <c r="K563" s="3">
        <v>51</v>
      </c>
      <c r="L563" s="2">
        <v>89</v>
      </c>
      <c r="M563" s="3">
        <v>142</v>
      </c>
      <c r="N563" s="3">
        <v>5.5</v>
      </c>
      <c r="P563" s="4">
        <v>0.03</v>
      </c>
      <c r="Q563" s="4">
        <v>0.12</v>
      </c>
      <c r="T563" s="2">
        <v>0</v>
      </c>
      <c r="U563" s="2">
        <v>1</v>
      </c>
      <c r="V563" s="2" t="s">
        <v>1019</v>
      </c>
      <c r="W563" s="4"/>
      <c r="X563" s="3"/>
    </row>
    <row r="564" spans="1:24" x14ac:dyDescent="0.35">
      <c r="A564" s="2" t="s">
        <v>1020</v>
      </c>
      <c r="B564" s="2">
        <v>561</v>
      </c>
      <c r="C564" s="2">
        <v>38</v>
      </c>
      <c r="D564" s="3">
        <v>89.7</v>
      </c>
      <c r="F564" s="3">
        <v>3.2</v>
      </c>
      <c r="H564" s="3">
        <v>0.3</v>
      </c>
      <c r="I564" s="3">
        <v>5.6</v>
      </c>
      <c r="J564" s="3">
        <v>1.2</v>
      </c>
      <c r="K564" s="3">
        <v>1.2</v>
      </c>
      <c r="L564" s="2">
        <v>4</v>
      </c>
      <c r="M564" s="3">
        <v>116</v>
      </c>
      <c r="N564" s="3">
        <v>1.4</v>
      </c>
      <c r="P564" s="4">
        <v>0.14000000000000001</v>
      </c>
      <c r="Q564" s="4">
        <v>0.61</v>
      </c>
      <c r="R564" s="4">
        <v>3.5</v>
      </c>
      <c r="S564" s="4">
        <v>1.8</v>
      </c>
      <c r="T564" s="2">
        <v>0</v>
      </c>
      <c r="U564" s="2">
        <v>1</v>
      </c>
      <c r="V564" s="2" t="s">
        <v>1021</v>
      </c>
      <c r="W564" s="4"/>
      <c r="X564" s="3"/>
    </row>
    <row r="565" spans="1:24" x14ac:dyDescent="0.35">
      <c r="A565" s="2" t="s">
        <v>1022</v>
      </c>
      <c r="B565" s="2">
        <v>562</v>
      </c>
      <c r="C565" s="2">
        <v>414</v>
      </c>
      <c r="D565" s="3">
        <v>3</v>
      </c>
      <c r="F565" s="3">
        <v>11</v>
      </c>
      <c r="H565" s="3">
        <v>7.4</v>
      </c>
      <c r="I565" s="3">
        <v>75.5</v>
      </c>
      <c r="K565" s="3">
        <v>3</v>
      </c>
      <c r="L565" s="2">
        <v>275</v>
      </c>
      <c r="M565" s="3">
        <v>225</v>
      </c>
      <c r="N565" s="3">
        <v>6.3</v>
      </c>
      <c r="O565" s="4">
        <v>225</v>
      </c>
      <c r="P565" s="4">
        <v>0.2</v>
      </c>
      <c r="Q565" s="4">
        <v>0.3</v>
      </c>
      <c r="R565" s="4">
        <v>3.8</v>
      </c>
      <c r="S565" s="4">
        <v>20</v>
      </c>
      <c r="T565" s="2">
        <v>0</v>
      </c>
      <c r="U565" s="2">
        <v>1</v>
      </c>
      <c r="V565" s="2" t="s">
        <v>1023</v>
      </c>
      <c r="W565" s="4"/>
      <c r="X565" s="3"/>
    </row>
    <row r="566" spans="1:24" x14ac:dyDescent="0.35">
      <c r="A566" s="2" t="s">
        <v>1024</v>
      </c>
      <c r="B566" s="2">
        <v>563</v>
      </c>
      <c r="C566" s="2">
        <v>425</v>
      </c>
      <c r="D566" s="3">
        <v>1.5</v>
      </c>
      <c r="F566" s="3">
        <v>11.5</v>
      </c>
      <c r="H566" s="3">
        <v>7.8</v>
      </c>
      <c r="I566" s="3">
        <v>77.2</v>
      </c>
      <c r="K566" s="3">
        <v>2</v>
      </c>
      <c r="L566" s="2">
        <v>275</v>
      </c>
      <c r="M566" s="3">
        <v>225</v>
      </c>
      <c r="N566" s="3">
        <v>6.3</v>
      </c>
      <c r="O566" s="4">
        <v>225</v>
      </c>
      <c r="P566" s="4">
        <v>0.2</v>
      </c>
      <c r="Q566" s="4">
        <v>0.3</v>
      </c>
      <c r="R566" s="4">
        <v>3.8</v>
      </c>
      <c r="S566" s="4">
        <v>20</v>
      </c>
      <c r="T566" s="2">
        <v>0</v>
      </c>
      <c r="U566" s="2">
        <v>1</v>
      </c>
      <c r="V566" s="2" t="s">
        <v>1023</v>
      </c>
      <c r="W566" s="4"/>
      <c r="X566" s="3"/>
    </row>
    <row r="567" spans="1:24" x14ac:dyDescent="0.35">
      <c r="A567" s="2" t="s">
        <v>1025</v>
      </c>
      <c r="B567" s="2">
        <v>564</v>
      </c>
      <c r="C567" s="2">
        <v>248</v>
      </c>
      <c r="D567" s="3">
        <v>3.1</v>
      </c>
      <c r="F567" s="3">
        <v>3.8</v>
      </c>
      <c r="H567" s="3">
        <v>16.8</v>
      </c>
      <c r="I567" s="3">
        <v>75.099999999999994</v>
      </c>
      <c r="J567" s="3">
        <v>1</v>
      </c>
      <c r="K567" s="3">
        <v>1.2</v>
      </c>
      <c r="L567" s="2">
        <v>46</v>
      </c>
      <c r="M567" s="3">
        <v>150</v>
      </c>
      <c r="N567" s="3">
        <v>2.8</v>
      </c>
      <c r="O567" s="4">
        <v>2</v>
      </c>
      <c r="P567" s="4">
        <v>0.05</v>
      </c>
      <c r="Q567" s="4">
        <v>0.09</v>
      </c>
      <c r="R567" s="4">
        <v>0.5</v>
      </c>
      <c r="S567" s="4">
        <v>0</v>
      </c>
      <c r="T567" s="2">
        <v>0</v>
      </c>
      <c r="U567" s="2">
        <v>1</v>
      </c>
      <c r="V567" s="2" t="s">
        <v>1026</v>
      </c>
      <c r="W567" s="4"/>
      <c r="X567" s="3"/>
    </row>
    <row r="568" spans="1:24" x14ac:dyDescent="0.35">
      <c r="A568" s="2" t="s">
        <v>1027</v>
      </c>
      <c r="B568" s="2">
        <v>565</v>
      </c>
      <c r="C568" s="2">
        <v>54</v>
      </c>
      <c r="D568" s="3">
        <v>80.7</v>
      </c>
      <c r="F568" s="3">
        <v>1.7</v>
      </c>
      <c r="H568" s="3">
        <v>0.2</v>
      </c>
      <c r="I568" s="3">
        <v>11.8</v>
      </c>
      <c r="J568" s="3">
        <v>1.3</v>
      </c>
      <c r="K568" s="3">
        <v>4.3</v>
      </c>
      <c r="T568" s="2">
        <v>0</v>
      </c>
      <c r="U568" s="2">
        <v>1</v>
      </c>
      <c r="V568" s="2" t="s">
        <v>1028</v>
      </c>
      <c r="W568" s="4"/>
      <c r="X568" s="3"/>
    </row>
    <row r="569" spans="1:24" x14ac:dyDescent="0.35">
      <c r="A569" s="2" t="s">
        <v>1029</v>
      </c>
      <c r="B569" s="2">
        <v>566</v>
      </c>
      <c r="C569" s="2">
        <v>404</v>
      </c>
      <c r="D569" s="3">
        <v>8.6999999999999993</v>
      </c>
      <c r="F569" s="3">
        <v>19</v>
      </c>
      <c r="H569" s="3">
        <v>17.100000000000001</v>
      </c>
      <c r="I569" s="3">
        <v>47.8</v>
      </c>
      <c r="J569" s="3">
        <v>6.9</v>
      </c>
      <c r="K569" s="3">
        <v>7.4</v>
      </c>
      <c r="L569" s="2">
        <v>220</v>
      </c>
      <c r="M569" s="3">
        <v>801</v>
      </c>
      <c r="N569" s="3">
        <v>10.5</v>
      </c>
      <c r="P569" s="4">
        <v>0.02</v>
      </c>
      <c r="Q569" s="4">
        <v>0.2</v>
      </c>
      <c r="R569" s="4">
        <v>2.5</v>
      </c>
      <c r="S569" s="4">
        <v>18.899999999999999</v>
      </c>
      <c r="T569" s="2">
        <v>0</v>
      </c>
      <c r="U569" s="2">
        <v>1</v>
      </c>
      <c r="V569" s="2" t="s">
        <v>1029</v>
      </c>
      <c r="W569" s="4"/>
      <c r="X569" s="3"/>
    </row>
    <row r="570" spans="1:24" x14ac:dyDescent="0.35">
      <c r="A570" s="2" t="s">
        <v>1030</v>
      </c>
      <c r="B570" s="2">
        <v>567</v>
      </c>
      <c r="C570" s="2">
        <v>253</v>
      </c>
      <c r="D570" s="3">
        <v>8.8000000000000007</v>
      </c>
      <c r="F570" s="3">
        <v>11.4</v>
      </c>
      <c r="H570" s="3">
        <v>12.4</v>
      </c>
      <c r="I570" s="3">
        <v>28.5</v>
      </c>
      <c r="J570" s="3">
        <v>29.7</v>
      </c>
      <c r="K570" s="3">
        <v>9.1999999999999993</v>
      </c>
      <c r="L570" s="2">
        <v>680</v>
      </c>
      <c r="M570" s="3">
        <v>408</v>
      </c>
      <c r="N570" s="3">
        <v>1.2</v>
      </c>
      <c r="P570" s="4">
        <v>0.52</v>
      </c>
      <c r="Q570" s="4">
        <v>0.08</v>
      </c>
      <c r="S570" s="4">
        <v>0</v>
      </c>
      <c r="T570" s="2">
        <v>0</v>
      </c>
      <c r="U570" s="2">
        <v>1</v>
      </c>
      <c r="V570" s="2" t="s">
        <v>1030</v>
      </c>
      <c r="W570" s="4"/>
      <c r="X570" s="3"/>
    </row>
    <row r="571" spans="1:24" x14ac:dyDescent="0.35">
      <c r="A571" s="2" t="s">
        <v>1031</v>
      </c>
      <c r="B571" s="2">
        <v>568</v>
      </c>
      <c r="C571" s="2">
        <v>340</v>
      </c>
      <c r="D571" s="3">
        <v>12.5</v>
      </c>
      <c r="F571" s="3">
        <v>12</v>
      </c>
      <c r="H571" s="3">
        <v>3.2</v>
      </c>
      <c r="I571" s="3">
        <v>65.8</v>
      </c>
      <c r="J571" s="3">
        <v>1.8</v>
      </c>
      <c r="K571" s="3">
        <v>6.5</v>
      </c>
      <c r="L571" s="2">
        <v>450</v>
      </c>
      <c r="M571" s="3">
        <v>617</v>
      </c>
      <c r="N571" s="3">
        <v>6.6</v>
      </c>
      <c r="P571" s="4">
        <v>0.18</v>
      </c>
      <c r="Q571" s="4">
        <v>0.28999999999999998</v>
      </c>
      <c r="R571" s="4">
        <v>2.5</v>
      </c>
      <c r="S571" s="4">
        <v>0</v>
      </c>
      <c r="T571" s="2">
        <v>0</v>
      </c>
      <c r="U571" s="2">
        <v>1</v>
      </c>
      <c r="V571" s="2" t="s">
        <v>1032</v>
      </c>
      <c r="W571" s="4"/>
      <c r="X571" s="3"/>
    </row>
    <row r="572" spans="1:24" x14ac:dyDescent="0.35">
      <c r="A572" s="2" t="s">
        <v>1033</v>
      </c>
      <c r="B572" s="2">
        <v>569</v>
      </c>
      <c r="C572" s="2">
        <v>54</v>
      </c>
      <c r="D572" s="3">
        <v>89.2</v>
      </c>
      <c r="F572" s="3">
        <v>0.4</v>
      </c>
      <c r="H572" s="3">
        <v>3.6</v>
      </c>
      <c r="I572" s="3">
        <v>5.7</v>
      </c>
      <c r="J572" s="3">
        <v>0.7</v>
      </c>
      <c r="K572" s="3">
        <v>1.1000000000000001</v>
      </c>
      <c r="L572" s="2">
        <v>32</v>
      </c>
      <c r="M572" s="3">
        <v>33</v>
      </c>
      <c r="N572" s="3">
        <v>0.9</v>
      </c>
      <c r="O572" s="4">
        <v>0</v>
      </c>
      <c r="P572" s="4">
        <v>0.01</v>
      </c>
      <c r="Q572" s="4">
        <v>0.05</v>
      </c>
      <c r="R572" s="4">
        <v>0.36</v>
      </c>
      <c r="S572" s="4">
        <v>0</v>
      </c>
      <c r="T572" s="2">
        <v>0</v>
      </c>
      <c r="U572" s="2">
        <v>1</v>
      </c>
      <c r="V572" s="2" t="s">
        <v>1034</v>
      </c>
      <c r="W572" s="4"/>
      <c r="X572" s="3"/>
    </row>
    <row r="573" spans="1:24" x14ac:dyDescent="0.35">
      <c r="A573" s="2" t="s">
        <v>1035</v>
      </c>
      <c r="B573" s="2">
        <v>570</v>
      </c>
      <c r="C573" s="2">
        <v>151</v>
      </c>
      <c r="D573" s="3">
        <v>48.8</v>
      </c>
      <c r="F573" s="3">
        <v>5.2</v>
      </c>
      <c r="H573" s="3">
        <v>7</v>
      </c>
      <c r="I573" s="3">
        <v>22.4</v>
      </c>
      <c r="J573" s="3">
        <v>13</v>
      </c>
      <c r="K573" s="3">
        <v>3.6</v>
      </c>
      <c r="L573" s="2">
        <v>673</v>
      </c>
      <c r="M573" s="3">
        <v>70</v>
      </c>
      <c r="N573" s="3">
        <v>5.4</v>
      </c>
      <c r="O573" s="4">
        <v>175</v>
      </c>
      <c r="P573" s="4">
        <v>0.04</v>
      </c>
      <c r="Q573" s="4">
        <v>0.15</v>
      </c>
      <c r="S573" s="4">
        <v>30</v>
      </c>
      <c r="U573" s="2">
        <v>1</v>
      </c>
      <c r="V573" s="2" t="s">
        <v>1035</v>
      </c>
      <c r="W573" s="4"/>
      <c r="X573" s="3"/>
    </row>
    <row r="574" spans="1:24" x14ac:dyDescent="0.35">
      <c r="A574" s="2" t="s">
        <v>1036</v>
      </c>
      <c r="B574" s="2">
        <v>571</v>
      </c>
      <c r="C574" s="2">
        <v>183</v>
      </c>
      <c r="D574" s="3">
        <v>48.2</v>
      </c>
      <c r="F574" s="3">
        <v>0.6</v>
      </c>
      <c r="H574" s="3">
        <v>0.1</v>
      </c>
      <c r="I574" s="3">
        <v>50</v>
      </c>
      <c r="J574" s="3">
        <v>0.7</v>
      </c>
      <c r="K574" s="3">
        <v>0.4</v>
      </c>
      <c r="L574" s="2">
        <v>8</v>
      </c>
      <c r="M574" s="3">
        <v>13</v>
      </c>
      <c r="N574" s="3">
        <v>1.4</v>
      </c>
      <c r="T574" s="2">
        <v>0</v>
      </c>
      <c r="U574" s="2">
        <v>1</v>
      </c>
      <c r="V574" s="2" t="s">
        <v>1037</v>
      </c>
      <c r="W574" s="4"/>
      <c r="X574" s="3"/>
    </row>
    <row r="575" spans="1:24" x14ac:dyDescent="0.35">
      <c r="A575" s="2" t="s">
        <v>1038</v>
      </c>
      <c r="B575" s="2">
        <v>572</v>
      </c>
      <c r="C575" s="2">
        <v>214</v>
      </c>
      <c r="D575" s="3">
        <v>39.700000000000003</v>
      </c>
      <c r="F575" s="3">
        <v>0.4</v>
      </c>
      <c r="H575" s="3">
        <v>0.2</v>
      </c>
      <c r="I575" s="3">
        <v>58.6</v>
      </c>
      <c r="J575" s="3">
        <v>0.8</v>
      </c>
      <c r="K575" s="3">
        <v>0.3</v>
      </c>
      <c r="L575" s="2">
        <v>40</v>
      </c>
      <c r="M575" s="3">
        <v>13</v>
      </c>
      <c r="N575" s="3">
        <v>1.2</v>
      </c>
      <c r="T575" s="2">
        <v>0</v>
      </c>
      <c r="U575" s="2">
        <v>1</v>
      </c>
      <c r="V575" s="2" t="s">
        <v>1039</v>
      </c>
      <c r="W575" s="4"/>
      <c r="X575" s="3"/>
    </row>
    <row r="576" spans="1:24" x14ac:dyDescent="0.35">
      <c r="A576" s="2" t="s">
        <v>1040</v>
      </c>
      <c r="B576" s="2">
        <v>573</v>
      </c>
      <c r="C576" s="2">
        <v>380</v>
      </c>
      <c r="D576" s="3">
        <v>3</v>
      </c>
      <c r="F576" s="3">
        <v>9.4</v>
      </c>
      <c r="H576" s="3">
        <v>1.2</v>
      </c>
      <c r="I576" s="3">
        <v>82.9</v>
      </c>
      <c r="K576" s="3">
        <v>3.5</v>
      </c>
      <c r="L576" s="2">
        <v>690</v>
      </c>
      <c r="M576" s="3">
        <v>570</v>
      </c>
      <c r="N576" s="3">
        <v>15.6</v>
      </c>
      <c r="O576" s="4">
        <v>563</v>
      </c>
      <c r="P576" s="4">
        <v>0.6</v>
      </c>
      <c r="Q576" s="4">
        <v>0.7</v>
      </c>
      <c r="R576" s="4">
        <v>9.4</v>
      </c>
      <c r="S576" s="4">
        <v>45</v>
      </c>
      <c r="T576" s="2">
        <v>0</v>
      </c>
      <c r="U576" s="2">
        <v>1</v>
      </c>
      <c r="V576" s="2" t="s">
        <v>1041</v>
      </c>
      <c r="W576" s="4"/>
      <c r="X576" s="3"/>
    </row>
    <row r="577" spans="1:24" x14ac:dyDescent="0.35">
      <c r="A577" s="2" t="s">
        <v>1042</v>
      </c>
      <c r="B577" s="2">
        <v>574</v>
      </c>
      <c r="C577" s="2">
        <v>376</v>
      </c>
      <c r="D577" s="3">
        <v>4</v>
      </c>
      <c r="F577" s="3">
        <v>10.7</v>
      </c>
      <c r="H577" s="3">
        <v>2.4</v>
      </c>
      <c r="I577" s="3">
        <v>77.2</v>
      </c>
      <c r="K577" s="3">
        <v>5.0999999999999996</v>
      </c>
      <c r="L577" s="2">
        <v>690</v>
      </c>
      <c r="M577" s="3">
        <v>570</v>
      </c>
      <c r="N577" s="3">
        <v>14.7</v>
      </c>
      <c r="O577" s="4">
        <v>563</v>
      </c>
      <c r="P577" s="4">
        <v>0.6</v>
      </c>
      <c r="Q577" s="4">
        <v>0.7</v>
      </c>
      <c r="R577" s="4">
        <v>9.4</v>
      </c>
      <c r="S577" s="4">
        <v>45</v>
      </c>
      <c r="T577" s="2">
        <v>0</v>
      </c>
      <c r="U577" s="2">
        <v>1</v>
      </c>
      <c r="V577" s="2" t="s">
        <v>1043</v>
      </c>
      <c r="W577" s="4"/>
      <c r="X577" s="3"/>
    </row>
    <row r="578" spans="1:24" x14ac:dyDescent="0.35">
      <c r="A578" s="2" t="s">
        <v>1044</v>
      </c>
      <c r="B578" s="2">
        <v>575</v>
      </c>
      <c r="C578" s="2">
        <v>360</v>
      </c>
      <c r="D578" s="3">
        <v>6.9</v>
      </c>
      <c r="F578" s="3">
        <v>8.4</v>
      </c>
      <c r="H578" s="3">
        <v>8</v>
      </c>
      <c r="I578" s="3">
        <v>63.5</v>
      </c>
      <c r="J578" s="3">
        <v>9.6</v>
      </c>
      <c r="K578" s="3">
        <v>3.6</v>
      </c>
      <c r="L578" s="2">
        <v>333</v>
      </c>
      <c r="M578" s="3">
        <v>126</v>
      </c>
      <c r="N578" s="3">
        <v>12.6</v>
      </c>
      <c r="P578" s="4">
        <v>0.03</v>
      </c>
      <c r="Q578" s="4">
        <v>0.06</v>
      </c>
      <c r="S578" s="4">
        <v>0</v>
      </c>
      <c r="U578" s="2">
        <v>1</v>
      </c>
      <c r="V578" s="2" t="s">
        <v>1045</v>
      </c>
      <c r="W578" s="4"/>
      <c r="X578" s="3"/>
    </row>
    <row r="579" spans="1:24" x14ac:dyDescent="0.35">
      <c r="A579" s="2" t="s">
        <v>1046</v>
      </c>
      <c r="B579" s="2">
        <v>576</v>
      </c>
      <c r="C579" s="2">
        <v>96</v>
      </c>
      <c r="D579" s="3">
        <v>77.7</v>
      </c>
      <c r="F579" s="3">
        <v>2.7</v>
      </c>
      <c r="H579" s="3">
        <v>5.7</v>
      </c>
      <c r="I579" s="3">
        <v>10</v>
      </c>
      <c r="J579" s="3">
        <v>1</v>
      </c>
      <c r="K579" s="3">
        <v>2.9</v>
      </c>
      <c r="L579" s="2">
        <v>20</v>
      </c>
      <c r="M579" s="3">
        <v>67</v>
      </c>
      <c r="N579" s="3">
        <v>2.1</v>
      </c>
      <c r="P579" s="4">
        <v>0.13</v>
      </c>
      <c r="R579" s="4">
        <v>1.1000000000000001</v>
      </c>
      <c r="S579" s="4">
        <v>9.4</v>
      </c>
      <c r="T579" s="2">
        <v>0</v>
      </c>
      <c r="U579" s="2">
        <v>1</v>
      </c>
      <c r="V579" s="2" t="s">
        <v>1047</v>
      </c>
      <c r="W579" s="4"/>
      <c r="X579" s="3"/>
    </row>
    <row r="580" spans="1:24" x14ac:dyDescent="0.35">
      <c r="A580" s="2" t="s">
        <v>1048</v>
      </c>
      <c r="B580" s="2">
        <v>577</v>
      </c>
      <c r="C580" s="2">
        <v>79</v>
      </c>
      <c r="D580" s="3">
        <v>75.3</v>
      </c>
      <c r="F580" s="3">
        <v>2.7</v>
      </c>
      <c r="H580" s="3">
        <v>1</v>
      </c>
      <c r="I580" s="3">
        <v>15.5</v>
      </c>
      <c r="J580" s="3">
        <v>1.3</v>
      </c>
      <c r="K580" s="3">
        <v>4.2</v>
      </c>
      <c r="L580" s="2">
        <v>19</v>
      </c>
      <c r="M580" s="3">
        <v>103</v>
      </c>
      <c r="N580" s="3">
        <v>2.9</v>
      </c>
      <c r="P580" s="4">
        <v>0.12</v>
      </c>
      <c r="R580" s="4">
        <v>1.5</v>
      </c>
      <c r="S580" s="4">
        <v>26.8</v>
      </c>
      <c r="T580" s="2">
        <v>0</v>
      </c>
      <c r="U580" s="2">
        <v>1</v>
      </c>
      <c r="V580" s="2" t="s">
        <v>1047</v>
      </c>
      <c r="W580" s="4"/>
      <c r="X580" s="3"/>
    </row>
    <row r="581" spans="1:24" x14ac:dyDescent="0.35">
      <c r="A581" s="2" t="s">
        <v>1049</v>
      </c>
      <c r="B581" s="2">
        <v>578</v>
      </c>
      <c r="C581" s="2">
        <v>308</v>
      </c>
      <c r="D581" s="3">
        <v>11.4</v>
      </c>
      <c r="F581" s="3">
        <v>8</v>
      </c>
      <c r="H581" s="3">
        <v>4</v>
      </c>
      <c r="I581" s="3">
        <v>71.400000000000006</v>
      </c>
      <c r="J581" s="3">
        <v>6</v>
      </c>
      <c r="K581" s="3">
        <v>5.2</v>
      </c>
      <c r="L581" s="2">
        <v>400</v>
      </c>
      <c r="M581" s="3">
        <v>300</v>
      </c>
      <c r="N581" s="3">
        <v>11.9</v>
      </c>
      <c r="O581" s="4">
        <v>0</v>
      </c>
      <c r="P581" s="4">
        <v>0.08</v>
      </c>
      <c r="Q581" s="4">
        <v>0.73</v>
      </c>
      <c r="R581" s="4">
        <v>6.5</v>
      </c>
      <c r="S581" s="4">
        <v>5</v>
      </c>
      <c r="U581" s="2">
        <v>1</v>
      </c>
      <c r="V581" s="2" t="s">
        <v>1006</v>
      </c>
      <c r="W581" s="4"/>
      <c r="X581" s="3"/>
    </row>
    <row r="582" spans="1:24" x14ac:dyDescent="0.35">
      <c r="A582" s="2" t="s">
        <v>1050</v>
      </c>
      <c r="B582" s="2">
        <v>579</v>
      </c>
      <c r="C582" s="2">
        <v>12</v>
      </c>
      <c r="F582" s="3">
        <v>0</v>
      </c>
      <c r="I582" s="3">
        <v>5</v>
      </c>
      <c r="K582" s="3">
        <v>0.3</v>
      </c>
      <c r="L582" s="2">
        <v>7</v>
      </c>
      <c r="M582" s="3">
        <v>10</v>
      </c>
      <c r="N582" s="3">
        <v>0.5</v>
      </c>
      <c r="T582" s="2">
        <v>0</v>
      </c>
      <c r="U582" s="2">
        <v>1</v>
      </c>
      <c r="V582" s="2" t="s">
        <v>1050</v>
      </c>
      <c r="W582" s="4"/>
      <c r="X582" s="3"/>
    </row>
    <row r="583" spans="1:24" x14ac:dyDescent="0.35">
      <c r="A583" s="2" t="s">
        <v>1051</v>
      </c>
      <c r="B583" s="2">
        <v>580</v>
      </c>
      <c r="C583" s="2">
        <v>41</v>
      </c>
      <c r="D583" s="3">
        <v>86.1</v>
      </c>
      <c r="F583" s="3">
        <v>2.1</v>
      </c>
      <c r="H583" s="3">
        <v>0.1</v>
      </c>
      <c r="I583" s="3">
        <v>8</v>
      </c>
      <c r="J583" s="3">
        <v>0.5</v>
      </c>
      <c r="K583" s="3">
        <v>3.7</v>
      </c>
      <c r="L583" s="2">
        <v>225</v>
      </c>
      <c r="M583" s="3">
        <v>49</v>
      </c>
      <c r="N583" s="3">
        <v>10.6</v>
      </c>
      <c r="O583" s="4">
        <v>86</v>
      </c>
      <c r="P583" s="4">
        <v>0.03</v>
      </c>
      <c r="Q583" s="4">
        <v>0.21</v>
      </c>
      <c r="R583" s="4">
        <v>0.37</v>
      </c>
      <c r="S583" s="4">
        <v>0</v>
      </c>
      <c r="T583" s="2">
        <v>0</v>
      </c>
      <c r="U583" s="2">
        <v>1</v>
      </c>
      <c r="V583" s="2" t="s">
        <v>1052</v>
      </c>
      <c r="W583" s="4"/>
      <c r="X583" s="3"/>
    </row>
    <row r="584" spans="1:24" x14ac:dyDescent="0.35">
      <c r="A584" s="2" t="s">
        <v>1053</v>
      </c>
      <c r="B584" s="2">
        <v>581</v>
      </c>
      <c r="C584" s="2">
        <v>460</v>
      </c>
      <c r="D584" s="3">
        <v>8</v>
      </c>
      <c r="E584" s="3">
        <v>56.6</v>
      </c>
      <c r="G584" s="3">
        <v>19.399999999999999</v>
      </c>
      <c r="I584" s="3">
        <v>11.1</v>
      </c>
      <c r="K584" s="3">
        <v>4.9000000000000004</v>
      </c>
      <c r="L584" s="2">
        <v>40</v>
      </c>
      <c r="M584" s="3">
        <v>600</v>
      </c>
      <c r="N584" s="3">
        <v>76.900000000000006</v>
      </c>
      <c r="P584" s="4">
        <v>0.18</v>
      </c>
      <c r="Q584" s="4">
        <v>2.4</v>
      </c>
      <c r="S584" s="4">
        <v>0</v>
      </c>
      <c r="U584" s="2">
        <v>2</v>
      </c>
      <c r="V584" s="2" t="s">
        <v>1054</v>
      </c>
      <c r="W584" s="4"/>
      <c r="X584" s="3"/>
    </row>
    <row r="585" spans="1:24" x14ac:dyDescent="0.35">
      <c r="A585" s="2" t="s">
        <v>1055</v>
      </c>
      <c r="B585" s="2">
        <v>582</v>
      </c>
      <c r="C585" s="2">
        <v>456</v>
      </c>
      <c r="D585" s="3">
        <v>8</v>
      </c>
      <c r="E585" s="3">
        <v>56</v>
      </c>
      <c r="G585" s="3">
        <v>20.3</v>
      </c>
      <c r="I585" s="3">
        <v>10.9</v>
      </c>
      <c r="K585" s="3">
        <v>4.8</v>
      </c>
      <c r="L585" s="2">
        <v>42</v>
      </c>
      <c r="M585" s="3">
        <v>578</v>
      </c>
      <c r="N585" s="3">
        <v>75</v>
      </c>
      <c r="P585" s="4">
        <v>0.23</v>
      </c>
      <c r="Q585" s="4">
        <v>3.04</v>
      </c>
      <c r="S585" s="4">
        <v>0</v>
      </c>
      <c r="U585" s="2">
        <v>2</v>
      </c>
      <c r="V585" s="2" t="s">
        <v>1056</v>
      </c>
      <c r="W585" s="4"/>
      <c r="X585" s="3"/>
    </row>
    <row r="586" spans="1:24" x14ac:dyDescent="0.35">
      <c r="A586" s="2" t="s">
        <v>1057</v>
      </c>
      <c r="B586" s="2">
        <v>583</v>
      </c>
      <c r="C586" s="2">
        <v>486</v>
      </c>
      <c r="D586" s="3">
        <v>8</v>
      </c>
      <c r="E586" s="3">
        <v>36.299999999999997</v>
      </c>
      <c r="G586" s="3">
        <v>28.9</v>
      </c>
      <c r="I586" s="3">
        <v>18.399999999999999</v>
      </c>
      <c r="K586" s="3">
        <v>8.4</v>
      </c>
      <c r="L586" s="2">
        <v>89</v>
      </c>
      <c r="M586" s="3">
        <v>309</v>
      </c>
      <c r="N586" s="3">
        <v>12.7</v>
      </c>
      <c r="P586" s="4">
        <v>0.44</v>
      </c>
      <c r="Q586" s="4">
        <v>1</v>
      </c>
      <c r="S586" s="4">
        <v>0</v>
      </c>
      <c r="U586" s="2">
        <v>2</v>
      </c>
      <c r="V586" s="2" t="s">
        <v>1058</v>
      </c>
      <c r="W586" s="4"/>
      <c r="X586" s="3"/>
    </row>
    <row r="587" spans="1:24" x14ac:dyDescent="0.35">
      <c r="A587" s="2" t="s">
        <v>1059</v>
      </c>
      <c r="B587" s="2">
        <v>584</v>
      </c>
      <c r="C587" s="2">
        <v>351</v>
      </c>
      <c r="D587" s="3">
        <v>12</v>
      </c>
      <c r="F587" s="3">
        <v>9</v>
      </c>
      <c r="H587" s="3">
        <v>2.7</v>
      </c>
      <c r="I587" s="3">
        <v>74.599999999999994</v>
      </c>
      <c r="K587" s="3">
        <v>1.7</v>
      </c>
      <c r="L587" s="2">
        <v>38</v>
      </c>
      <c r="M587" s="3">
        <v>318</v>
      </c>
      <c r="N587" s="3">
        <v>3.5</v>
      </c>
      <c r="P587" s="4">
        <v>0.35</v>
      </c>
      <c r="Q587" s="4">
        <v>0.19</v>
      </c>
      <c r="S587" s="4">
        <v>0</v>
      </c>
      <c r="U587" s="2">
        <v>2</v>
      </c>
      <c r="V587" s="2" t="s">
        <v>1060</v>
      </c>
      <c r="W587" s="4"/>
      <c r="X587" s="3"/>
    </row>
    <row r="588" spans="1:24" x14ac:dyDescent="0.35">
      <c r="A588" s="2" t="s">
        <v>1061</v>
      </c>
      <c r="B588" s="2">
        <v>585</v>
      </c>
      <c r="C588" s="2">
        <v>354</v>
      </c>
      <c r="D588" s="3">
        <v>10.6</v>
      </c>
      <c r="F588" s="3">
        <v>9</v>
      </c>
      <c r="H588" s="3">
        <v>2</v>
      </c>
      <c r="I588" s="3">
        <v>76.8</v>
      </c>
      <c r="K588" s="3">
        <v>1.6</v>
      </c>
      <c r="L588" s="2">
        <v>44</v>
      </c>
      <c r="M588" s="3">
        <v>318</v>
      </c>
      <c r="N588" s="3">
        <v>3</v>
      </c>
      <c r="P588" s="4">
        <v>0.42</v>
      </c>
      <c r="Q588" s="4">
        <v>0.1</v>
      </c>
      <c r="S588" s="4">
        <v>0.6</v>
      </c>
      <c r="U588" s="2">
        <v>2</v>
      </c>
      <c r="V588" s="2" t="s">
        <v>1060</v>
      </c>
      <c r="W588" s="4"/>
      <c r="X588" s="3"/>
    </row>
    <row r="589" spans="1:24" x14ac:dyDescent="0.35">
      <c r="A589" s="2" t="s">
        <v>1062</v>
      </c>
      <c r="B589" s="2">
        <v>586</v>
      </c>
      <c r="C589" s="2">
        <v>354</v>
      </c>
      <c r="D589" s="3">
        <v>10.3</v>
      </c>
      <c r="F589" s="3">
        <v>11.6</v>
      </c>
      <c r="H589" s="3">
        <v>2.2999999999999998</v>
      </c>
      <c r="I589" s="3">
        <v>73.599999999999994</v>
      </c>
      <c r="K589" s="3">
        <v>2.2000000000000002</v>
      </c>
      <c r="L589" s="2">
        <v>104</v>
      </c>
      <c r="M589" s="3">
        <v>284</v>
      </c>
      <c r="N589" s="3">
        <v>5.8</v>
      </c>
      <c r="P589" s="4">
        <v>0</v>
      </c>
      <c r="Q589" s="4">
        <v>0</v>
      </c>
      <c r="S589" s="4">
        <v>0</v>
      </c>
      <c r="U589" s="2">
        <v>2</v>
      </c>
      <c r="V589" s="2" t="s">
        <v>1063</v>
      </c>
      <c r="W589" s="4"/>
      <c r="X589" s="3"/>
    </row>
    <row r="590" spans="1:24" x14ac:dyDescent="0.35">
      <c r="A590" s="2" t="s">
        <v>1064</v>
      </c>
      <c r="B590" s="2">
        <v>587</v>
      </c>
      <c r="C590" s="2">
        <v>351</v>
      </c>
      <c r="D590" s="3">
        <v>11.1</v>
      </c>
      <c r="F590" s="3">
        <v>7.2</v>
      </c>
      <c r="H590" s="3">
        <v>2.5</v>
      </c>
      <c r="I590" s="3">
        <v>76.900000000000006</v>
      </c>
      <c r="K590" s="3">
        <v>2.2999999999999998</v>
      </c>
      <c r="L590" s="2">
        <v>60</v>
      </c>
      <c r="M590" s="3">
        <v>303</v>
      </c>
      <c r="N590" s="3">
        <v>8</v>
      </c>
      <c r="P590" s="4">
        <v>0.38</v>
      </c>
      <c r="Q590" s="4">
        <v>0.1</v>
      </c>
      <c r="S590" s="4">
        <v>1.1000000000000001</v>
      </c>
      <c r="U590" s="2">
        <v>2</v>
      </c>
      <c r="V590" s="2" t="s">
        <v>1065</v>
      </c>
      <c r="W590" s="4"/>
      <c r="X590" s="3"/>
    </row>
    <row r="591" spans="1:24" x14ac:dyDescent="0.35">
      <c r="A591" s="2" t="s">
        <v>1066</v>
      </c>
      <c r="B591" s="2">
        <v>588</v>
      </c>
      <c r="C591" s="2">
        <v>366</v>
      </c>
      <c r="D591" s="3">
        <v>10.5</v>
      </c>
      <c r="F591" s="3">
        <v>7.5</v>
      </c>
      <c r="H591" s="3">
        <v>4.3</v>
      </c>
      <c r="I591" s="3">
        <v>76.3</v>
      </c>
      <c r="K591" s="3">
        <v>1.4</v>
      </c>
      <c r="L591" s="2">
        <v>5</v>
      </c>
      <c r="M591" s="3">
        <v>248</v>
      </c>
      <c r="N591" s="3">
        <v>1.4</v>
      </c>
      <c r="P591" s="4">
        <v>0.3</v>
      </c>
      <c r="Q591" s="4">
        <v>0.11</v>
      </c>
      <c r="S591" s="4">
        <v>0.8</v>
      </c>
      <c r="U591" s="2">
        <v>2</v>
      </c>
      <c r="V591" s="2" t="s">
        <v>1067</v>
      </c>
      <c r="W591" s="4"/>
      <c r="X591" s="3"/>
    </row>
    <row r="592" spans="1:24" x14ac:dyDescent="0.35">
      <c r="A592" s="2" t="s">
        <v>1068</v>
      </c>
      <c r="B592" s="2">
        <v>589</v>
      </c>
      <c r="C592" s="2">
        <v>359</v>
      </c>
      <c r="D592" s="3">
        <v>12</v>
      </c>
      <c r="F592" s="3">
        <v>7.3</v>
      </c>
      <c r="H592" s="3">
        <v>4</v>
      </c>
      <c r="I592" s="3">
        <v>75.400000000000006</v>
      </c>
      <c r="K592" s="3">
        <v>1.3</v>
      </c>
      <c r="L592" s="2">
        <v>5</v>
      </c>
      <c r="M592" s="3">
        <v>239</v>
      </c>
      <c r="N592" s="3">
        <v>1.4</v>
      </c>
      <c r="P592" s="4">
        <v>0.31</v>
      </c>
      <c r="Q592" s="4">
        <v>0.12</v>
      </c>
      <c r="S592" s="4">
        <v>0.9</v>
      </c>
      <c r="U592" s="2">
        <v>2</v>
      </c>
      <c r="V592" s="2" t="s">
        <v>1067</v>
      </c>
      <c r="W592" s="4"/>
      <c r="X592" s="3"/>
    </row>
    <row r="593" spans="1:24" x14ac:dyDescent="0.35">
      <c r="A593" s="2" t="s">
        <v>1069</v>
      </c>
      <c r="B593" s="2">
        <v>590</v>
      </c>
      <c r="C593" s="2">
        <v>345</v>
      </c>
      <c r="D593" s="3">
        <v>11</v>
      </c>
      <c r="F593" s="3">
        <v>25.1</v>
      </c>
      <c r="H593" s="3">
        <v>2</v>
      </c>
      <c r="I593" s="3">
        <v>58.6</v>
      </c>
      <c r="K593" s="3">
        <v>3.3</v>
      </c>
      <c r="L593" s="2">
        <v>176</v>
      </c>
      <c r="M593" s="3">
        <v>290</v>
      </c>
      <c r="N593" s="3">
        <v>3.4</v>
      </c>
      <c r="P593" s="4">
        <v>0.4</v>
      </c>
      <c r="Q593" s="4">
        <v>0.09</v>
      </c>
      <c r="S593" s="4">
        <v>3.1</v>
      </c>
      <c r="U593" s="2">
        <v>2</v>
      </c>
      <c r="V593" s="2" t="s">
        <v>1070</v>
      </c>
      <c r="W593" s="4"/>
      <c r="X593" s="3"/>
    </row>
    <row r="594" spans="1:24" x14ac:dyDescent="0.35">
      <c r="A594" s="2" t="s">
        <v>1071</v>
      </c>
      <c r="B594" s="2">
        <v>591</v>
      </c>
      <c r="C594" s="2">
        <v>346</v>
      </c>
      <c r="D594" s="3">
        <v>10</v>
      </c>
      <c r="F594" s="3">
        <v>22.7</v>
      </c>
      <c r="H594" s="3">
        <v>1.3</v>
      </c>
      <c r="I594" s="3">
        <v>62.3</v>
      </c>
      <c r="K594" s="3">
        <v>3.7</v>
      </c>
      <c r="L594" s="2">
        <v>131</v>
      </c>
      <c r="M594" s="3">
        <v>419</v>
      </c>
      <c r="N594" s="3">
        <v>5.4</v>
      </c>
      <c r="P594" s="4">
        <v>0</v>
      </c>
      <c r="Q594" s="4">
        <v>0</v>
      </c>
      <c r="S594" s="4">
        <v>0</v>
      </c>
      <c r="U594" s="2">
        <v>2</v>
      </c>
      <c r="V594" s="2" t="s">
        <v>505</v>
      </c>
      <c r="W594" s="4"/>
      <c r="X594" s="3"/>
    </row>
    <row r="595" spans="1:24" x14ac:dyDescent="0.35">
      <c r="A595" s="2" t="s">
        <v>1072</v>
      </c>
      <c r="B595" s="2">
        <v>592</v>
      </c>
      <c r="C595" s="2">
        <v>167</v>
      </c>
      <c r="D595" s="3">
        <v>56</v>
      </c>
      <c r="F595" s="3">
        <v>16.3</v>
      </c>
      <c r="H595" s="3">
        <v>0.6</v>
      </c>
      <c r="I595" s="3">
        <v>25.7</v>
      </c>
      <c r="K595" s="3">
        <v>1.4</v>
      </c>
      <c r="L595" s="2">
        <v>76</v>
      </c>
      <c r="M595" s="3">
        <v>241</v>
      </c>
      <c r="N595" s="3">
        <v>0.9</v>
      </c>
      <c r="P595" s="4">
        <v>0.33</v>
      </c>
      <c r="Q595" s="4">
        <v>0.03</v>
      </c>
      <c r="S595" s="4">
        <v>18</v>
      </c>
      <c r="U595" s="2">
        <v>2</v>
      </c>
      <c r="V595" s="2" t="s">
        <v>1073</v>
      </c>
      <c r="W595" s="4"/>
      <c r="X595" s="3"/>
    </row>
    <row r="596" spans="1:24" x14ac:dyDescent="0.35">
      <c r="A596" s="2" t="s">
        <v>1074</v>
      </c>
      <c r="B596" s="2">
        <v>593</v>
      </c>
      <c r="C596" s="2">
        <v>336</v>
      </c>
      <c r="D596" s="3">
        <v>12</v>
      </c>
      <c r="F596" s="3">
        <v>31.6</v>
      </c>
      <c r="H596" s="3">
        <v>1.3</v>
      </c>
      <c r="I596" s="3">
        <v>52.3</v>
      </c>
      <c r="K596" s="3">
        <v>2.8</v>
      </c>
      <c r="L596" s="2">
        <v>109</v>
      </c>
      <c r="M596" s="3">
        <v>504</v>
      </c>
      <c r="N596" s="3">
        <v>3.6</v>
      </c>
      <c r="P596" s="4">
        <v>0.72</v>
      </c>
      <c r="Q596" s="4">
        <v>0.1</v>
      </c>
      <c r="S596" s="4">
        <v>0</v>
      </c>
      <c r="U596" s="2">
        <v>2</v>
      </c>
      <c r="V596" s="2" t="s">
        <v>1073</v>
      </c>
      <c r="W596" s="4"/>
      <c r="X596" s="3"/>
    </row>
    <row r="597" spans="1:24" x14ac:dyDescent="0.35">
      <c r="A597" s="2" t="s">
        <v>1075</v>
      </c>
      <c r="B597" s="2">
        <v>594</v>
      </c>
      <c r="C597" s="2">
        <v>352</v>
      </c>
      <c r="D597" s="3">
        <v>10.3</v>
      </c>
      <c r="F597" s="3">
        <v>4.4000000000000004</v>
      </c>
      <c r="H597" s="3">
        <v>0.7</v>
      </c>
      <c r="I597" s="3">
        <v>80.3</v>
      </c>
      <c r="K597" s="3">
        <v>4.3</v>
      </c>
      <c r="L597" s="2">
        <v>637</v>
      </c>
      <c r="M597" s="3">
        <v>32</v>
      </c>
      <c r="N597" s="3">
        <v>2.1</v>
      </c>
      <c r="P597" s="4">
        <v>0.05</v>
      </c>
      <c r="Q597" s="4">
        <v>0.19</v>
      </c>
      <c r="S597" s="4">
        <v>0</v>
      </c>
      <c r="U597" s="2">
        <v>2</v>
      </c>
      <c r="V597" s="2" t="s">
        <v>1073</v>
      </c>
      <c r="W597" s="4"/>
      <c r="X597" s="3"/>
    </row>
    <row r="598" spans="1:24" x14ac:dyDescent="0.35">
      <c r="A598" s="2" t="s">
        <v>1076</v>
      </c>
      <c r="B598" s="2">
        <v>595</v>
      </c>
      <c r="C598" s="2">
        <v>126</v>
      </c>
      <c r="D598" s="3">
        <v>67.400000000000006</v>
      </c>
      <c r="F598" s="3">
        <v>2.7</v>
      </c>
      <c r="H598" s="3">
        <v>0.2</v>
      </c>
      <c r="I598" s="3">
        <v>28</v>
      </c>
      <c r="K598" s="3">
        <v>1.7</v>
      </c>
      <c r="L598" s="2">
        <v>150</v>
      </c>
      <c r="M598" s="3">
        <v>56</v>
      </c>
      <c r="N598" s="3">
        <v>0.5</v>
      </c>
      <c r="P598" s="4">
        <v>0.01</v>
      </c>
      <c r="Q598" s="4">
        <v>0.09</v>
      </c>
      <c r="S598" s="4">
        <v>2.6</v>
      </c>
      <c r="U598" s="2">
        <v>2</v>
      </c>
      <c r="V598" s="2" t="s">
        <v>1073</v>
      </c>
      <c r="W598" s="4"/>
      <c r="X598" s="3"/>
    </row>
    <row r="599" spans="1:24" x14ac:dyDescent="0.35">
      <c r="A599" s="2" t="s">
        <v>1077</v>
      </c>
      <c r="B599" s="2">
        <v>596</v>
      </c>
      <c r="C599" s="2">
        <v>334</v>
      </c>
      <c r="D599" s="3">
        <v>12.6</v>
      </c>
      <c r="F599" s="3">
        <v>25.6</v>
      </c>
      <c r="H599" s="3">
        <v>1.7</v>
      </c>
      <c r="I599" s="3">
        <v>56.1</v>
      </c>
      <c r="K599" s="3">
        <v>4</v>
      </c>
      <c r="L599" s="2">
        <v>170</v>
      </c>
      <c r="M599" s="3">
        <v>446</v>
      </c>
      <c r="N599" s="3">
        <v>7.2</v>
      </c>
      <c r="P599" s="4">
        <v>0</v>
      </c>
      <c r="Q599" s="4">
        <v>0</v>
      </c>
      <c r="S599" s="4">
        <v>0</v>
      </c>
      <c r="U599" s="2">
        <v>2</v>
      </c>
      <c r="V599" s="2" t="s">
        <v>1078</v>
      </c>
      <c r="W599" s="4"/>
      <c r="X599" s="3"/>
    </row>
    <row r="600" spans="1:24" x14ac:dyDescent="0.35">
      <c r="A600" s="2" t="s">
        <v>1079</v>
      </c>
      <c r="B600" s="2">
        <v>597</v>
      </c>
      <c r="C600" s="2">
        <v>332</v>
      </c>
      <c r="D600" s="3">
        <v>13.4</v>
      </c>
      <c r="F600" s="3">
        <v>22</v>
      </c>
      <c r="H600" s="3">
        <v>0.9</v>
      </c>
      <c r="I600" s="3">
        <v>60.2</v>
      </c>
      <c r="K600" s="3">
        <v>3.5</v>
      </c>
      <c r="L600" s="2">
        <v>86</v>
      </c>
      <c r="M600" s="3">
        <v>327</v>
      </c>
      <c r="N600" s="3">
        <v>4</v>
      </c>
      <c r="P600" s="4">
        <v>0.25</v>
      </c>
      <c r="Q600" s="4">
        <v>0.11</v>
      </c>
      <c r="S600" s="4">
        <v>2.9</v>
      </c>
      <c r="U600" s="2">
        <v>2</v>
      </c>
      <c r="V600" s="2" t="s">
        <v>1080</v>
      </c>
      <c r="W600" s="4"/>
      <c r="X600" s="3"/>
    </row>
    <row r="601" spans="1:24" x14ac:dyDescent="0.35">
      <c r="A601" s="2" t="s">
        <v>1081</v>
      </c>
      <c r="B601" s="2">
        <v>598</v>
      </c>
      <c r="C601" s="2">
        <v>360</v>
      </c>
      <c r="D601" s="3">
        <v>11</v>
      </c>
      <c r="F601" s="3">
        <v>22.5</v>
      </c>
      <c r="H601" s="3">
        <v>5.5</v>
      </c>
      <c r="I601" s="3">
        <v>57.3</v>
      </c>
      <c r="K601" s="3">
        <v>3.7</v>
      </c>
      <c r="L601" s="2">
        <v>140</v>
      </c>
      <c r="M601" s="3">
        <v>360</v>
      </c>
      <c r="N601" s="3">
        <v>4</v>
      </c>
      <c r="P601" s="4">
        <v>0.23</v>
      </c>
      <c r="Q601" s="4">
        <v>0.35</v>
      </c>
      <c r="S601" s="4">
        <v>1.1000000000000001</v>
      </c>
      <c r="U601" s="2">
        <v>2</v>
      </c>
      <c r="V601" s="2" t="s">
        <v>1082</v>
      </c>
      <c r="W601" s="4"/>
      <c r="X601" s="3"/>
    </row>
    <row r="602" spans="1:24" x14ac:dyDescent="0.35">
      <c r="A602" s="2" t="s">
        <v>1083</v>
      </c>
      <c r="B602" s="2">
        <v>599</v>
      </c>
      <c r="C602" s="2">
        <v>250</v>
      </c>
      <c r="D602" s="3">
        <v>12.1</v>
      </c>
      <c r="F602" s="3">
        <v>29.5</v>
      </c>
      <c r="H602" s="3">
        <v>6</v>
      </c>
      <c r="I602" s="3">
        <v>36.799999999999997</v>
      </c>
      <c r="K602" s="3">
        <v>15.6</v>
      </c>
      <c r="L602" s="2">
        <v>1600</v>
      </c>
      <c r="M602" s="3">
        <v>333</v>
      </c>
      <c r="N602" s="3">
        <v>41.1</v>
      </c>
      <c r="P602" s="4">
        <v>0.61</v>
      </c>
      <c r="Q602" s="4">
        <v>1.38</v>
      </c>
      <c r="S602" s="4">
        <v>0</v>
      </c>
      <c r="U602" s="2">
        <v>2</v>
      </c>
      <c r="V602" s="2" t="s">
        <v>1084</v>
      </c>
      <c r="W602" s="4"/>
      <c r="X602" s="3"/>
    </row>
    <row r="603" spans="1:24" x14ac:dyDescent="0.35">
      <c r="A603" s="2" t="s">
        <v>1085</v>
      </c>
      <c r="B603" s="2">
        <v>600</v>
      </c>
      <c r="C603" s="2">
        <v>43</v>
      </c>
      <c r="D603" s="3">
        <v>86.5</v>
      </c>
      <c r="F603" s="3">
        <v>1.6</v>
      </c>
      <c r="H603" s="3">
        <v>0.2</v>
      </c>
      <c r="I603" s="3">
        <v>10.8</v>
      </c>
      <c r="K603" s="3">
        <v>0.9</v>
      </c>
      <c r="L603" s="2">
        <v>15</v>
      </c>
      <c r="M603" s="3">
        <v>19</v>
      </c>
      <c r="N603" s="3">
        <v>0.8</v>
      </c>
      <c r="P603" s="4">
        <v>0.05</v>
      </c>
      <c r="Q603" s="4">
        <v>0.03</v>
      </c>
      <c r="S603" s="4">
        <v>4.9000000000000004</v>
      </c>
      <c r="U603" s="2">
        <v>2</v>
      </c>
      <c r="V603" s="2" t="s">
        <v>1086</v>
      </c>
      <c r="W603" s="4"/>
      <c r="X603" s="3"/>
    </row>
    <row r="604" spans="1:24" x14ac:dyDescent="0.35">
      <c r="A604" s="2" t="s">
        <v>1087</v>
      </c>
      <c r="B604" s="2">
        <v>601</v>
      </c>
      <c r="C604" s="2">
        <v>55</v>
      </c>
      <c r="D604" s="3">
        <v>82.2</v>
      </c>
      <c r="F604" s="3">
        <v>1.9</v>
      </c>
      <c r="H604" s="3">
        <v>0.1</v>
      </c>
      <c r="I604" s="3">
        <v>14.3</v>
      </c>
      <c r="K604" s="3">
        <v>1.5</v>
      </c>
      <c r="L604" s="2">
        <v>17</v>
      </c>
      <c r="M604" s="3">
        <v>76</v>
      </c>
      <c r="N604" s="3">
        <v>0.4</v>
      </c>
      <c r="P604" s="4">
        <v>0.12</v>
      </c>
      <c r="Q604" s="4">
        <v>0.05</v>
      </c>
      <c r="S604" s="4">
        <v>11</v>
      </c>
      <c r="U604" s="2">
        <v>2</v>
      </c>
      <c r="V604" s="2" t="s">
        <v>738</v>
      </c>
      <c r="W604" s="4"/>
      <c r="X604" s="3"/>
    </row>
    <row r="605" spans="1:24" x14ac:dyDescent="0.35">
      <c r="A605" s="2" t="s">
        <v>1088</v>
      </c>
      <c r="B605" s="2">
        <v>602</v>
      </c>
      <c r="C605" s="2">
        <v>28</v>
      </c>
      <c r="D605" s="3">
        <v>91</v>
      </c>
      <c r="F605" s="3">
        <v>0.9</v>
      </c>
      <c r="H605" s="3">
        <v>0.1</v>
      </c>
      <c r="I605" s="3">
        <v>7.3</v>
      </c>
      <c r="K605" s="3">
        <v>0.7</v>
      </c>
      <c r="L605" s="2">
        <v>34</v>
      </c>
      <c r="M605" s="3">
        <v>5</v>
      </c>
      <c r="N605" s="3">
        <v>0.9</v>
      </c>
      <c r="P605" s="4">
        <v>0.03</v>
      </c>
      <c r="Q605" s="4">
        <v>0.01</v>
      </c>
      <c r="S605" s="4">
        <v>0.5</v>
      </c>
      <c r="U605" s="2">
        <v>2</v>
      </c>
      <c r="V605" s="2" t="s">
        <v>740</v>
      </c>
      <c r="W605" s="4"/>
      <c r="X605" s="3"/>
    </row>
    <row r="606" spans="1:24" x14ac:dyDescent="0.35">
      <c r="A606" s="2" t="s">
        <v>1089</v>
      </c>
      <c r="B606" s="2">
        <v>603</v>
      </c>
      <c r="C606" s="2">
        <v>21</v>
      </c>
      <c r="D606" s="3">
        <v>93.5</v>
      </c>
      <c r="F606" s="3">
        <v>0.9</v>
      </c>
      <c r="H606" s="3">
        <v>0.2</v>
      </c>
      <c r="I606" s="3">
        <v>4.8</v>
      </c>
      <c r="K606" s="3">
        <v>0.6</v>
      </c>
      <c r="L606" s="2">
        <v>34</v>
      </c>
      <c r="M606" s="3">
        <v>12</v>
      </c>
      <c r="N606" s="3">
        <v>0.3</v>
      </c>
      <c r="P606" s="4">
        <v>0.01</v>
      </c>
      <c r="Q606" s="4">
        <v>0.02</v>
      </c>
      <c r="S606" s="4">
        <v>7.5</v>
      </c>
      <c r="U606" s="2">
        <v>2</v>
      </c>
      <c r="V606" s="2" t="s">
        <v>740</v>
      </c>
      <c r="W606" s="4"/>
      <c r="X606" s="3"/>
    </row>
    <row r="607" spans="1:24" x14ac:dyDescent="0.35">
      <c r="A607" s="2" t="s">
        <v>1090</v>
      </c>
      <c r="B607" s="2">
        <v>604</v>
      </c>
      <c r="C607" s="2">
        <v>101</v>
      </c>
      <c r="D607" s="3">
        <v>73.2</v>
      </c>
      <c r="F607" s="3">
        <v>1.4</v>
      </c>
      <c r="H607" s="3">
        <v>0.1</v>
      </c>
      <c r="I607" s="3">
        <v>23.8</v>
      </c>
      <c r="K607" s="3">
        <v>1.5</v>
      </c>
      <c r="L607" s="2">
        <v>13</v>
      </c>
      <c r="M607" s="3">
        <v>58</v>
      </c>
      <c r="N607" s="3">
        <v>0.7</v>
      </c>
      <c r="P607" s="4">
        <v>0.04</v>
      </c>
      <c r="Q607" s="4">
        <v>0.05</v>
      </c>
      <c r="S607" s="4">
        <v>0.7</v>
      </c>
      <c r="U607" s="2">
        <v>2</v>
      </c>
      <c r="V607" s="2" t="s">
        <v>1091</v>
      </c>
      <c r="W607" s="4"/>
      <c r="X607" s="3"/>
    </row>
    <row r="608" spans="1:24" x14ac:dyDescent="0.35">
      <c r="A608" s="2" t="s">
        <v>1092</v>
      </c>
      <c r="B608" s="2">
        <v>605</v>
      </c>
      <c r="C608" s="2">
        <v>98</v>
      </c>
      <c r="D608" s="3">
        <v>74</v>
      </c>
      <c r="F608" s="3">
        <v>1.4</v>
      </c>
      <c r="H608" s="3">
        <v>0.1</v>
      </c>
      <c r="I608" s="3">
        <v>23.2</v>
      </c>
      <c r="K608" s="3">
        <v>1.3</v>
      </c>
      <c r="L608" s="2">
        <v>17</v>
      </c>
      <c r="M608" s="3">
        <v>91</v>
      </c>
      <c r="N608" s="3">
        <v>1.4</v>
      </c>
      <c r="P608" s="4">
        <v>0.3</v>
      </c>
      <c r="Q608" s="4">
        <v>0.04</v>
      </c>
      <c r="S608" s="4">
        <v>0.1</v>
      </c>
      <c r="U608" s="2">
        <v>2</v>
      </c>
      <c r="V608" s="2" t="s">
        <v>1093</v>
      </c>
      <c r="W608" s="4"/>
      <c r="X608" s="3"/>
    </row>
    <row r="609" spans="1:24" x14ac:dyDescent="0.35">
      <c r="A609" s="2" t="s">
        <v>1094</v>
      </c>
      <c r="B609" s="2">
        <v>606</v>
      </c>
      <c r="C609" s="2">
        <v>348</v>
      </c>
      <c r="D609" s="3">
        <v>11.5</v>
      </c>
      <c r="F609" s="3">
        <v>5.3</v>
      </c>
      <c r="H609" s="3">
        <v>0.8</v>
      </c>
      <c r="I609" s="3">
        <v>79.599999999999994</v>
      </c>
      <c r="K609" s="3">
        <v>2.8</v>
      </c>
      <c r="L609" s="2">
        <v>73</v>
      </c>
      <c r="M609" s="3">
        <v>118</v>
      </c>
      <c r="N609" s="3">
        <v>1.9</v>
      </c>
      <c r="P609" s="4">
        <v>0.25</v>
      </c>
      <c r="Q609" s="4">
        <v>0.06</v>
      </c>
      <c r="S609" s="4">
        <v>0.5</v>
      </c>
      <c r="U609" s="2">
        <v>2</v>
      </c>
      <c r="V609" s="2" t="s">
        <v>1095</v>
      </c>
      <c r="W609" s="4"/>
      <c r="X609" s="3"/>
    </row>
    <row r="610" spans="1:24" x14ac:dyDescent="0.35">
      <c r="A610" s="2" t="s">
        <v>1096</v>
      </c>
      <c r="B610" s="2">
        <v>607</v>
      </c>
      <c r="C610" s="2">
        <v>348</v>
      </c>
      <c r="D610" s="3">
        <v>11</v>
      </c>
      <c r="F610" s="3">
        <v>3.7</v>
      </c>
      <c r="H610" s="3">
        <v>0.7</v>
      </c>
      <c r="I610" s="3">
        <v>82.4</v>
      </c>
      <c r="K610" s="3">
        <v>2.2000000000000002</v>
      </c>
      <c r="L610" s="2">
        <v>120</v>
      </c>
      <c r="M610" s="3">
        <v>36</v>
      </c>
      <c r="N610" s="3">
        <v>2.9</v>
      </c>
      <c r="P610" s="4">
        <v>0.23</v>
      </c>
      <c r="Q610" s="4">
        <v>0.23</v>
      </c>
      <c r="S610" s="4">
        <v>0.8</v>
      </c>
      <c r="U610" s="2">
        <v>2</v>
      </c>
      <c r="V610" s="2" t="s">
        <v>1095</v>
      </c>
      <c r="W610" s="4"/>
      <c r="X610" s="3"/>
    </row>
    <row r="611" spans="1:24" x14ac:dyDescent="0.35">
      <c r="A611" s="2" t="s">
        <v>1097</v>
      </c>
      <c r="B611" s="2">
        <v>608</v>
      </c>
      <c r="C611" s="2">
        <v>111</v>
      </c>
      <c r="D611" s="3">
        <v>71</v>
      </c>
      <c r="F611" s="3">
        <v>1.6</v>
      </c>
      <c r="H611" s="3">
        <v>0.2</v>
      </c>
      <c r="I611" s="3">
        <v>26.1</v>
      </c>
      <c r="K611" s="3">
        <v>1.1000000000000001</v>
      </c>
      <c r="L611" s="2">
        <v>6</v>
      </c>
      <c r="M611" s="3">
        <v>40</v>
      </c>
      <c r="N611" s="3">
        <v>0.5</v>
      </c>
      <c r="P611" s="4">
        <v>0.12</v>
      </c>
      <c r="Q611" s="4">
        <v>0.04</v>
      </c>
      <c r="S611" s="4">
        <v>12</v>
      </c>
      <c r="U611" s="2">
        <v>2</v>
      </c>
      <c r="V611" s="2" t="s">
        <v>1095</v>
      </c>
      <c r="W611" s="4"/>
      <c r="X611" s="3"/>
    </row>
    <row r="612" spans="1:24" x14ac:dyDescent="0.35">
      <c r="A612" s="2" t="s">
        <v>1098</v>
      </c>
      <c r="B612" s="2">
        <v>609</v>
      </c>
      <c r="C612" s="2">
        <v>339</v>
      </c>
      <c r="D612" s="3">
        <v>13.6</v>
      </c>
      <c r="F612" s="3">
        <v>4</v>
      </c>
      <c r="H612" s="3">
        <v>0.8</v>
      </c>
      <c r="I612" s="3">
        <v>79.599999999999994</v>
      </c>
      <c r="K612" s="3">
        <v>2</v>
      </c>
      <c r="L612" s="2">
        <v>27</v>
      </c>
      <c r="M612" s="3">
        <v>103</v>
      </c>
      <c r="N612" s="3">
        <v>11.2</v>
      </c>
      <c r="P612" s="4">
        <v>0.08</v>
      </c>
      <c r="Q612" s="4">
        <v>0.1</v>
      </c>
      <c r="S612" s="4">
        <v>0.9</v>
      </c>
      <c r="U612" s="2">
        <v>2</v>
      </c>
      <c r="V612" s="2" t="s">
        <v>1099</v>
      </c>
      <c r="W612" s="4"/>
      <c r="X612" s="3"/>
    </row>
    <row r="613" spans="1:24" x14ac:dyDescent="0.35">
      <c r="A613" s="2" t="s">
        <v>1100</v>
      </c>
      <c r="B613" s="2">
        <v>610</v>
      </c>
      <c r="C613" s="2">
        <v>299</v>
      </c>
      <c r="D613" s="3">
        <v>15.7</v>
      </c>
      <c r="F613" s="3">
        <v>16.3</v>
      </c>
      <c r="H613" s="3">
        <v>0.5</v>
      </c>
      <c r="I613" s="3">
        <v>61.9</v>
      </c>
      <c r="K613" s="3">
        <v>5.6</v>
      </c>
      <c r="L613" s="2">
        <v>209</v>
      </c>
      <c r="M613" s="3">
        <v>360</v>
      </c>
      <c r="N613" s="3">
        <v>42.5</v>
      </c>
      <c r="P613" s="4">
        <v>0.28000000000000003</v>
      </c>
      <c r="Q613" s="4">
        <v>0.3</v>
      </c>
      <c r="S613" s="4">
        <v>0</v>
      </c>
      <c r="U613" s="2">
        <v>2</v>
      </c>
      <c r="V613" s="2" t="s">
        <v>1100</v>
      </c>
      <c r="W613" s="4"/>
      <c r="X613" s="3"/>
    </row>
    <row r="614" spans="1:24" x14ac:dyDescent="0.35">
      <c r="A614" s="2" t="s">
        <v>1101</v>
      </c>
      <c r="B614" s="2">
        <v>611</v>
      </c>
      <c r="C614" s="2">
        <v>120</v>
      </c>
      <c r="D614" s="3">
        <v>67</v>
      </c>
      <c r="F614" s="3">
        <v>4.3</v>
      </c>
      <c r="H614" s="3">
        <v>0.2</v>
      </c>
      <c r="I614" s="3">
        <v>26.5</v>
      </c>
      <c r="K614" s="3">
        <v>2</v>
      </c>
      <c r="L614" s="2">
        <v>147</v>
      </c>
      <c r="M614" s="3">
        <v>104</v>
      </c>
      <c r="N614" s="3">
        <v>0.8</v>
      </c>
      <c r="P614" s="4">
        <v>0.11</v>
      </c>
      <c r="Q614" s="4">
        <v>0.06</v>
      </c>
      <c r="S614" s="4">
        <v>2.7</v>
      </c>
      <c r="U614" s="2">
        <v>2</v>
      </c>
      <c r="V614" s="2" t="s">
        <v>1102</v>
      </c>
      <c r="W614" s="4"/>
      <c r="X614" s="3"/>
    </row>
    <row r="615" spans="1:24" x14ac:dyDescent="0.35">
      <c r="A615" s="2" t="s">
        <v>1103</v>
      </c>
      <c r="B615" s="2">
        <v>612</v>
      </c>
      <c r="C615" s="2">
        <v>77</v>
      </c>
      <c r="D615" s="3">
        <v>78</v>
      </c>
      <c r="F615" s="3">
        <v>5</v>
      </c>
      <c r="H615" s="3">
        <v>0.2</v>
      </c>
      <c r="I615" s="3">
        <v>15.3</v>
      </c>
      <c r="K615" s="3">
        <v>1.5</v>
      </c>
      <c r="L615" s="2">
        <v>322</v>
      </c>
      <c r="M615" s="3">
        <v>39</v>
      </c>
      <c r="N615" s="3">
        <v>0.7</v>
      </c>
      <c r="P615" s="4">
        <v>0.12</v>
      </c>
      <c r="Q615" s="4">
        <v>0.05</v>
      </c>
      <c r="S615" s="4">
        <v>5.6</v>
      </c>
      <c r="U615" s="2">
        <v>2</v>
      </c>
      <c r="V615" s="2" t="s">
        <v>1104</v>
      </c>
      <c r="W615" s="4"/>
      <c r="X615" s="3"/>
    </row>
    <row r="616" spans="1:24" x14ac:dyDescent="0.35">
      <c r="A616" s="2" t="s">
        <v>1105</v>
      </c>
      <c r="B616" s="2">
        <v>613</v>
      </c>
      <c r="C616" s="2">
        <v>148</v>
      </c>
      <c r="D616" s="3">
        <v>59.8</v>
      </c>
      <c r="F616" s="3">
        <v>7.1</v>
      </c>
      <c r="H616" s="3">
        <v>0.4</v>
      </c>
      <c r="I616" s="3">
        <v>31.1</v>
      </c>
      <c r="K616" s="3">
        <v>1.6</v>
      </c>
      <c r="L616" s="2">
        <v>48</v>
      </c>
      <c r="M616" s="3">
        <v>115</v>
      </c>
      <c r="N616" s="3">
        <v>1.1000000000000001</v>
      </c>
      <c r="P616" s="4">
        <v>0.13</v>
      </c>
      <c r="Q616" s="4">
        <v>0.05</v>
      </c>
      <c r="S616" s="4">
        <v>0</v>
      </c>
      <c r="U616" s="2">
        <v>2</v>
      </c>
      <c r="V616" s="2" t="s">
        <v>1106</v>
      </c>
      <c r="W616" s="4"/>
      <c r="X616" s="3"/>
    </row>
    <row r="617" spans="1:24" x14ac:dyDescent="0.35">
      <c r="A617" s="2" t="s">
        <v>1107</v>
      </c>
      <c r="B617" s="2">
        <v>614</v>
      </c>
      <c r="C617" s="2">
        <v>319</v>
      </c>
      <c r="D617" s="3">
        <v>14</v>
      </c>
      <c r="F617" s="3">
        <v>8</v>
      </c>
      <c r="H617" s="3">
        <v>0.3</v>
      </c>
      <c r="I617" s="3">
        <v>73.099999999999994</v>
      </c>
      <c r="K617" s="3">
        <v>4.5999999999999996</v>
      </c>
      <c r="L617" s="2">
        <v>48</v>
      </c>
      <c r="M617" s="3">
        <v>185</v>
      </c>
      <c r="N617" s="3">
        <v>1.7</v>
      </c>
      <c r="P617" s="4">
        <v>0.22</v>
      </c>
      <c r="Q617" s="4">
        <v>0.05</v>
      </c>
      <c r="S617" s="4">
        <v>1.4</v>
      </c>
      <c r="U617" s="2">
        <v>2</v>
      </c>
      <c r="V617" s="2" t="s">
        <v>1108</v>
      </c>
      <c r="W617" s="4"/>
      <c r="X617" s="3"/>
    </row>
    <row r="618" spans="1:24" ht="15.5" x14ac:dyDescent="0.35">
      <c r="A618" s="2" t="s">
        <v>1109</v>
      </c>
      <c r="B618" s="2">
        <v>615</v>
      </c>
      <c r="C618" s="2">
        <v>324</v>
      </c>
      <c r="D618" s="3">
        <v>13.3</v>
      </c>
      <c r="F618" s="3">
        <v>8.6999999999999993</v>
      </c>
      <c r="H618" s="3">
        <v>0.2</v>
      </c>
      <c r="I618" s="3">
        <v>74.099999999999994</v>
      </c>
      <c r="K618" s="3">
        <v>3.7</v>
      </c>
      <c r="L618" s="2">
        <v>23</v>
      </c>
      <c r="M618" s="3">
        <v>180</v>
      </c>
      <c r="N618" s="3">
        <v>2.6</v>
      </c>
      <c r="P618" s="4">
        <v>0.18</v>
      </c>
      <c r="Q618" s="4">
        <v>0.05</v>
      </c>
      <c r="S618" s="4">
        <v>1.4</v>
      </c>
      <c r="U618" s="2">
        <v>2</v>
      </c>
      <c r="V618" s="2" t="s">
        <v>1110</v>
      </c>
      <c r="W618" s="8"/>
      <c r="X618" s="3"/>
    </row>
    <row r="619" spans="1:24" x14ac:dyDescent="0.35">
      <c r="A619" s="2" t="s">
        <v>1111</v>
      </c>
      <c r="B619" s="2">
        <v>616</v>
      </c>
      <c r="C619" s="2">
        <v>152</v>
      </c>
      <c r="D619" s="3">
        <v>59</v>
      </c>
      <c r="F619" s="3">
        <v>4.5</v>
      </c>
      <c r="H619" s="3">
        <v>0.2</v>
      </c>
      <c r="I619" s="3">
        <v>34.299999999999997</v>
      </c>
      <c r="K619" s="3">
        <v>2</v>
      </c>
      <c r="L619" s="2">
        <v>54</v>
      </c>
      <c r="M619" s="3">
        <v>224</v>
      </c>
      <c r="N619" s="3">
        <v>2</v>
      </c>
      <c r="P619" s="4">
        <v>0.21</v>
      </c>
      <c r="Q619" s="4">
        <v>0.05</v>
      </c>
      <c r="S619" s="4">
        <v>4</v>
      </c>
      <c r="U619" s="2">
        <v>2</v>
      </c>
      <c r="V619" s="2" t="s">
        <v>1112</v>
      </c>
      <c r="W619" s="4"/>
      <c r="X619" s="3"/>
    </row>
    <row r="620" spans="1:24" x14ac:dyDescent="0.35">
      <c r="A620" s="2" t="s">
        <v>1113</v>
      </c>
      <c r="B620" s="2">
        <v>617</v>
      </c>
      <c r="C620" s="2">
        <v>126</v>
      </c>
      <c r="D620" s="3">
        <v>67.2</v>
      </c>
      <c r="F620" s="3">
        <v>2.5</v>
      </c>
      <c r="H620" s="3">
        <v>0.1</v>
      </c>
      <c r="I620" s="3">
        <v>29.4</v>
      </c>
      <c r="K620" s="3">
        <v>0.8</v>
      </c>
      <c r="L620" s="2">
        <v>4</v>
      </c>
      <c r="M620" s="3">
        <v>38</v>
      </c>
      <c r="N620" s="3">
        <v>0.6</v>
      </c>
      <c r="P620" s="4">
        <v>0.1</v>
      </c>
      <c r="Q620" s="4">
        <v>0.02</v>
      </c>
      <c r="S620" s="4">
        <v>0.8</v>
      </c>
      <c r="U620" s="2">
        <v>2</v>
      </c>
      <c r="V620" s="2" t="s">
        <v>801</v>
      </c>
      <c r="W620" s="4"/>
      <c r="X620" s="3"/>
    </row>
    <row r="621" spans="1:24" x14ac:dyDescent="0.35">
      <c r="A621" s="2" t="s">
        <v>1114</v>
      </c>
      <c r="B621" s="2">
        <v>618</v>
      </c>
      <c r="C621" s="2">
        <v>141</v>
      </c>
      <c r="D621" s="3">
        <v>62.6</v>
      </c>
      <c r="F621" s="3">
        <v>2.7</v>
      </c>
      <c r="H621" s="3">
        <v>0.1</v>
      </c>
      <c r="I621" s="3">
        <v>33</v>
      </c>
      <c r="K621" s="3">
        <v>1.6</v>
      </c>
      <c r="L621" s="2">
        <v>5</v>
      </c>
      <c r="M621" s="3">
        <v>59</v>
      </c>
      <c r="N621" s="3">
        <v>0.3</v>
      </c>
      <c r="P621" s="4">
        <v>0.17</v>
      </c>
      <c r="Q621" s="4">
        <v>0.03</v>
      </c>
      <c r="S621" s="4">
        <v>2.1</v>
      </c>
      <c r="U621" s="2">
        <v>2</v>
      </c>
      <c r="V621" s="2" t="s">
        <v>801</v>
      </c>
      <c r="W621" s="4"/>
      <c r="X621" s="3"/>
    </row>
    <row r="622" spans="1:24" x14ac:dyDescent="0.35">
      <c r="A622" s="2" t="s">
        <v>1115</v>
      </c>
      <c r="B622" s="2">
        <v>619</v>
      </c>
      <c r="C622" s="2">
        <v>138</v>
      </c>
      <c r="D622" s="3">
        <v>64.599999999999994</v>
      </c>
      <c r="F622" s="3">
        <v>2.2999999999999998</v>
      </c>
      <c r="H622" s="3">
        <v>0.3</v>
      </c>
      <c r="I622" s="3">
        <v>32</v>
      </c>
      <c r="K622" s="3">
        <v>0.8</v>
      </c>
      <c r="L622" s="2">
        <v>11</v>
      </c>
      <c r="M622" s="3">
        <v>84</v>
      </c>
      <c r="N622" s="3">
        <v>0.7</v>
      </c>
      <c r="P622" s="4">
        <v>0.08</v>
      </c>
      <c r="Q622" s="4">
        <v>0.04</v>
      </c>
      <c r="S622" s="4">
        <v>3.5</v>
      </c>
      <c r="U622" s="2">
        <v>2</v>
      </c>
      <c r="V622" s="2" t="s">
        <v>801</v>
      </c>
      <c r="W622" s="4"/>
      <c r="X622" s="3"/>
    </row>
    <row r="623" spans="1:24" x14ac:dyDescent="0.35">
      <c r="A623" s="2" t="s">
        <v>1116</v>
      </c>
      <c r="B623" s="2">
        <v>620</v>
      </c>
      <c r="C623" s="2">
        <v>75</v>
      </c>
      <c r="D623" s="3">
        <v>79.5</v>
      </c>
      <c r="F623" s="3">
        <v>2</v>
      </c>
      <c r="H623" s="3">
        <v>0.2</v>
      </c>
      <c r="I623" s="3">
        <v>16.899999999999999</v>
      </c>
      <c r="K623" s="3">
        <v>1.4</v>
      </c>
      <c r="L623" s="2">
        <v>31</v>
      </c>
      <c r="M623" s="3">
        <v>45</v>
      </c>
      <c r="N623" s="3">
        <v>1.8</v>
      </c>
      <c r="P623" s="4">
        <v>0.03</v>
      </c>
      <c r="Q623" s="4">
        <v>0.04</v>
      </c>
      <c r="S623" s="4">
        <v>0.5</v>
      </c>
      <c r="U623" s="2">
        <v>2</v>
      </c>
      <c r="V623" s="2" t="s">
        <v>1117</v>
      </c>
      <c r="W623" s="4"/>
      <c r="X623" s="3"/>
    </row>
    <row r="624" spans="1:24" x14ac:dyDescent="0.35">
      <c r="A624" s="2" t="s">
        <v>1118</v>
      </c>
      <c r="B624" s="2">
        <v>621</v>
      </c>
      <c r="C624" s="2">
        <v>92</v>
      </c>
      <c r="D624" s="3">
        <v>75.599999999999994</v>
      </c>
      <c r="F624" s="3">
        <v>2</v>
      </c>
      <c r="H624" s="3">
        <v>0.1</v>
      </c>
      <c r="I624" s="3">
        <v>21.2</v>
      </c>
      <c r="K624" s="3">
        <v>1.1000000000000001</v>
      </c>
      <c r="L624" s="2">
        <v>23</v>
      </c>
      <c r="M624" s="3">
        <v>44</v>
      </c>
      <c r="N624" s="3">
        <v>1.2</v>
      </c>
      <c r="P624" s="4">
        <v>0.11</v>
      </c>
      <c r="Q624" s="4">
        <v>0.06</v>
      </c>
      <c r="S624" s="4">
        <v>0.8</v>
      </c>
      <c r="U624" s="2">
        <v>2</v>
      </c>
      <c r="V624" s="2" t="s">
        <v>1117</v>
      </c>
      <c r="W624" s="4"/>
      <c r="X624" s="3"/>
    </row>
    <row r="625" spans="1:24" x14ac:dyDescent="0.35">
      <c r="A625" s="2" t="s">
        <v>1119</v>
      </c>
      <c r="B625" s="2">
        <v>622</v>
      </c>
      <c r="C625" s="2">
        <v>168</v>
      </c>
      <c r="D625" s="3">
        <v>57</v>
      </c>
      <c r="F625" s="3">
        <v>1.5</v>
      </c>
      <c r="H625" s="3">
        <v>0.2</v>
      </c>
      <c r="I625" s="3">
        <v>40.200000000000003</v>
      </c>
      <c r="K625" s="3">
        <v>1.1000000000000001</v>
      </c>
      <c r="L625" s="2">
        <v>26</v>
      </c>
      <c r="M625" s="3">
        <v>46</v>
      </c>
      <c r="N625" s="3">
        <v>0.8</v>
      </c>
      <c r="P625" s="4">
        <v>0.03</v>
      </c>
      <c r="Q625" s="4">
        <v>0.04</v>
      </c>
      <c r="S625" s="4">
        <v>5.6</v>
      </c>
      <c r="U625" s="2">
        <v>2</v>
      </c>
      <c r="V625" s="2" t="s">
        <v>1120</v>
      </c>
      <c r="W625" s="4"/>
      <c r="X625" s="3"/>
    </row>
    <row r="626" spans="1:24" x14ac:dyDescent="0.35">
      <c r="A626" s="2" t="s">
        <v>1121</v>
      </c>
      <c r="B626" s="2">
        <v>623</v>
      </c>
      <c r="C626" s="2">
        <v>35</v>
      </c>
      <c r="D626" s="3">
        <v>90.6</v>
      </c>
      <c r="F626" s="3">
        <v>1</v>
      </c>
      <c r="H626" s="3">
        <v>0.6</v>
      </c>
      <c r="I626" s="3">
        <v>7.4</v>
      </c>
      <c r="K626" s="3">
        <v>0.4</v>
      </c>
      <c r="L626" s="2">
        <v>5</v>
      </c>
      <c r="M626" s="3">
        <v>9</v>
      </c>
      <c r="N626" s="3">
        <v>0.3</v>
      </c>
      <c r="P626" s="4">
        <v>0.04</v>
      </c>
      <c r="Q626" s="4">
        <v>0.08</v>
      </c>
      <c r="S626" s="4">
        <v>20.8</v>
      </c>
      <c r="U626" s="2">
        <v>2</v>
      </c>
      <c r="V626" s="2" t="s">
        <v>1122</v>
      </c>
      <c r="W626" s="4"/>
      <c r="X626" s="3"/>
    </row>
    <row r="627" spans="1:24" x14ac:dyDescent="0.35">
      <c r="A627" s="2" t="s">
        <v>1123</v>
      </c>
      <c r="B627" s="2">
        <v>624</v>
      </c>
      <c r="C627" s="2">
        <v>242</v>
      </c>
      <c r="D627" s="3">
        <v>15.1</v>
      </c>
      <c r="F627" s="3">
        <v>29</v>
      </c>
      <c r="H627" s="3">
        <v>0.5</v>
      </c>
      <c r="I627" s="3">
        <v>46.9</v>
      </c>
      <c r="K627" s="3">
        <v>8.5</v>
      </c>
      <c r="L627" s="2">
        <v>147</v>
      </c>
      <c r="M627" s="3">
        <v>64</v>
      </c>
      <c r="N627" s="3">
        <v>83.6</v>
      </c>
      <c r="P627" s="4">
        <v>0.2</v>
      </c>
      <c r="Q627" s="4">
        <v>0.41</v>
      </c>
      <c r="S627" s="4">
        <v>0</v>
      </c>
      <c r="U627" s="2">
        <v>2</v>
      </c>
      <c r="V627" s="2" t="s">
        <v>1124</v>
      </c>
      <c r="W627" s="4"/>
      <c r="X627" s="3"/>
    </row>
    <row r="628" spans="1:24" x14ac:dyDescent="0.35">
      <c r="A628" s="2" t="s">
        <v>1125</v>
      </c>
      <c r="B628" s="2">
        <v>625</v>
      </c>
      <c r="C628" s="2">
        <v>141</v>
      </c>
      <c r="D628" s="3">
        <v>9.1999999999999993</v>
      </c>
      <c r="F628" s="3">
        <v>15.9</v>
      </c>
      <c r="H628" s="3">
        <v>4.5</v>
      </c>
      <c r="I628" s="3">
        <v>18</v>
      </c>
      <c r="K628" s="3">
        <v>7.7</v>
      </c>
      <c r="L628" s="2">
        <v>206</v>
      </c>
      <c r="M628" s="3">
        <v>210</v>
      </c>
      <c r="N628" s="3">
        <v>4.2</v>
      </c>
      <c r="P628" s="4">
        <v>0.16</v>
      </c>
      <c r="Q628" s="4">
        <v>0.88</v>
      </c>
      <c r="S628" s="4">
        <v>16.7</v>
      </c>
      <c r="U628" s="2">
        <v>2</v>
      </c>
      <c r="V628" s="2" t="s">
        <v>1126</v>
      </c>
      <c r="W628" s="4"/>
      <c r="X628" s="3"/>
    </row>
    <row r="629" spans="1:24" ht="15" thickBot="1" x14ac:dyDescent="0.4">
      <c r="A629" s="2" t="s">
        <v>1127</v>
      </c>
      <c r="B629" s="2">
        <v>626</v>
      </c>
      <c r="C629" s="2">
        <v>0</v>
      </c>
      <c r="D629" s="3">
        <v>99.8</v>
      </c>
      <c r="E629" s="3">
        <v>0</v>
      </c>
      <c r="F629" s="3">
        <v>0</v>
      </c>
      <c r="H629" s="3">
        <v>0</v>
      </c>
      <c r="I629" s="3">
        <v>0</v>
      </c>
      <c r="K629" s="3">
        <v>0</v>
      </c>
      <c r="L629" s="2">
        <v>60</v>
      </c>
      <c r="M629" s="3">
        <v>80</v>
      </c>
      <c r="N629" s="3">
        <v>0</v>
      </c>
      <c r="P629" s="4">
        <v>0</v>
      </c>
      <c r="Q629" s="4">
        <v>0</v>
      </c>
      <c r="S629" s="4">
        <v>0</v>
      </c>
      <c r="U629" s="2">
        <v>2</v>
      </c>
      <c r="V629" s="2" t="s">
        <v>1128</v>
      </c>
      <c r="W629" s="57"/>
      <c r="X629" s="3"/>
    </row>
    <row r="630" spans="1:24" ht="15.5" x14ac:dyDescent="0.35">
      <c r="A630" s="2" t="s">
        <v>1129</v>
      </c>
      <c r="B630" s="56">
        <v>627</v>
      </c>
      <c r="C630" s="2">
        <v>891</v>
      </c>
      <c r="D630" s="3">
        <v>0</v>
      </c>
      <c r="E630" s="3">
        <v>0</v>
      </c>
      <c r="F630" s="3">
        <v>0</v>
      </c>
      <c r="G630" s="3">
        <v>100</v>
      </c>
      <c r="I630" s="3">
        <v>0</v>
      </c>
      <c r="J630" s="3">
        <v>0</v>
      </c>
      <c r="K630" s="3">
        <v>0</v>
      </c>
      <c r="M630" s="3">
        <v>0</v>
      </c>
      <c r="U630" s="2">
        <v>3</v>
      </c>
      <c r="V630" s="2" t="s">
        <v>558</v>
      </c>
      <c r="X630" s="3"/>
    </row>
    <row r="631" spans="1:24" ht="15.5" x14ac:dyDescent="0.35">
      <c r="A631" s="2" t="s">
        <v>1130</v>
      </c>
      <c r="B631" s="56">
        <v>628</v>
      </c>
      <c r="C631" s="2">
        <v>884</v>
      </c>
      <c r="D631" s="3">
        <v>0</v>
      </c>
      <c r="E631" s="3">
        <v>0</v>
      </c>
      <c r="H631" s="3">
        <v>100</v>
      </c>
      <c r="I631" s="3">
        <v>0</v>
      </c>
      <c r="J631" s="3">
        <v>0</v>
      </c>
      <c r="K631" s="3">
        <v>0</v>
      </c>
      <c r="M631" s="3">
        <v>0</v>
      </c>
      <c r="U631" s="2">
        <v>3</v>
      </c>
      <c r="V631" s="2" t="s">
        <v>562</v>
      </c>
      <c r="X631" s="3"/>
    </row>
    <row r="632" spans="1:24" ht="15.5" x14ac:dyDescent="0.35">
      <c r="A632" s="2" t="s">
        <v>1131</v>
      </c>
      <c r="B632" s="56">
        <v>629</v>
      </c>
      <c r="C632" s="2">
        <v>895</v>
      </c>
      <c r="D632" s="3">
        <v>0.1</v>
      </c>
      <c r="E632" s="3">
        <v>0</v>
      </c>
      <c r="G632" s="3">
        <v>99.4</v>
      </c>
      <c r="I632" s="3">
        <v>0</v>
      </c>
      <c r="J632" s="3">
        <v>0</v>
      </c>
      <c r="K632" s="3">
        <v>0.5</v>
      </c>
      <c r="M632" s="3">
        <v>0</v>
      </c>
      <c r="U632" s="2">
        <v>3</v>
      </c>
      <c r="V632" s="2" t="s">
        <v>584</v>
      </c>
      <c r="X632" s="3"/>
    </row>
    <row r="633" spans="1:24" ht="15.5" x14ac:dyDescent="0.35">
      <c r="A633" s="2" t="s">
        <v>1132</v>
      </c>
      <c r="B633" s="56">
        <v>630</v>
      </c>
      <c r="C633" s="2">
        <v>880</v>
      </c>
      <c r="D633" s="3">
        <v>0.1</v>
      </c>
      <c r="E633" s="3">
        <v>0</v>
      </c>
      <c r="F633" s="3">
        <v>0</v>
      </c>
      <c r="G633" s="3">
        <v>99.5</v>
      </c>
      <c r="I633" s="3">
        <v>0</v>
      </c>
      <c r="J633" s="3">
        <v>0</v>
      </c>
      <c r="K633" s="3">
        <v>0.4</v>
      </c>
      <c r="M633" s="3">
        <v>0</v>
      </c>
      <c r="U633" s="2">
        <v>3</v>
      </c>
      <c r="V633" s="2" t="s">
        <v>584</v>
      </c>
      <c r="X633" s="3"/>
    </row>
    <row r="634" spans="1:24" ht="15.5" x14ac:dyDescent="0.35">
      <c r="A634" s="2" t="s">
        <v>1133</v>
      </c>
      <c r="B634" s="56">
        <v>631</v>
      </c>
      <c r="C634" s="2">
        <v>832</v>
      </c>
      <c r="D634" s="3">
        <v>0.1</v>
      </c>
      <c r="F634" s="3">
        <v>0.7</v>
      </c>
      <c r="H634" s="3">
        <v>99.2</v>
      </c>
      <c r="I634" s="3">
        <v>0</v>
      </c>
      <c r="J634" s="3">
        <v>0</v>
      </c>
      <c r="K634" s="3">
        <v>0</v>
      </c>
      <c r="M634" s="3">
        <v>0</v>
      </c>
      <c r="U634" s="2">
        <v>3</v>
      </c>
      <c r="V634" s="2" t="s">
        <v>584</v>
      </c>
      <c r="W634" s="2"/>
      <c r="X634" s="3"/>
    </row>
    <row r="635" spans="1:24" ht="15.5" x14ac:dyDescent="0.35">
      <c r="A635" s="2" t="s">
        <v>1134</v>
      </c>
      <c r="B635" s="56">
        <v>632</v>
      </c>
      <c r="C635" s="2">
        <v>646</v>
      </c>
      <c r="D635" s="3">
        <v>1.8</v>
      </c>
      <c r="F635" s="3">
        <v>33</v>
      </c>
      <c r="H635" s="3">
        <v>53.3</v>
      </c>
      <c r="I635" s="3">
        <v>8.5</v>
      </c>
      <c r="J635" s="3">
        <v>0</v>
      </c>
      <c r="K635" s="3">
        <v>3.4</v>
      </c>
      <c r="M635" s="3">
        <v>0</v>
      </c>
      <c r="U635" s="2">
        <v>3</v>
      </c>
      <c r="V635" s="2" t="s">
        <v>587</v>
      </c>
      <c r="W635" s="2"/>
      <c r="X635" s="3"/>
    </row>
    <row r="636" spans="1:24" ht="15.5" x14ac:dyDescent="0.35">
      <c r="A636" s="2" t="s">
        <v>1135</v>
      </c>
      <c r="B636" s="56">
        <v>633</v>
      </c>
      <c r="C636" s="2">
        <v>716</v>
      </c>
      <c r="D636" s="3">
        <v>16</v>
      </c>
      <c r="E636" s="3">
        <v>0.6</v>
      </c>
      <c r="G636" s="3">
        <v>81.2</v>
      </c>
      <c r="I636" s="3">
        <v>0</v>
      </c>
      <c r="J636" s="3">
        <v>0</v>
      </c>
      <c r="K636" s="3">
        <v>2.2000000000000002</v>
      </c>
      <c r="M636" s="3">
        <v>0</v>
      </c>
      <c r="U636" s="2">
        <v>3</v>
      </c>
      <c r="V636" s="2" t="s">
        <v>587</v>
      </c>
      <c r="W636" s="2"/>
      <c r="X636" s="3"/>
    </row>
    <row r="637" spans="1:24" ht="15.5" x14ac:dyDescent="0.35">
      <c r="A637" s="2" t="s">
        <v>1136</v>
      </c>
      <c r="B637" s="56">
        <v>634</v>
      </c>
      <c r="C637" s="2">
        <v>737</v>
      </c>
      <c r="D637" s="3">
        <v>15.5</v>
      </c>
      <c r="E637" s="3">
        <v>1</v>
      </c>
      <c r="G637" s="3">
        <v>83.4</v>
      </c>
      <c r="I637" s="3">
        <v>0</v>
      </c>
      <c r="J637" s="3">
        <v>0</v>
      </c>
      <c r="K637" s="3">
        <v>0.1</v>
      </c>
      <c r="M637" s="3">
        <v>0</v>
      </c>
      <c r="U637" s="2">
        <v>3</v>
      </c>
      <c r="V637" s="2" t="s">
        <v>587</v>
      </c>
      <c r="W637" s="2"/>
      <c r="X637" s="3"/>
    </row>
    <row r="638" spans="1:24" ht="15.5" x14ac:dyDescent="0.35">
      <c r="A638" s="2" t="s">
        <v>1137</v>
      </c>
      <c r="B638" s="56">
        <v>635</v>
      </c>
      <c r="C638" s="2">
        <v>752</v>
      </c>
      <c r="D638" s="3">
        <v>15.8</v>
      </c>
      <c r="E638" s="3">
        <v>0.3</v>
      </c>
      <c r="G638" s="3">
        <v>83.5</v>
      </c>
      <c r="I638" s="3">
        <v>0.3</v>
      </c>
      <c r="J638" s="3">
        <v>0</v>
      </c>
      <c r="K638" s="3">
        <v>0.1</v>
      </c>
      <c r="M638" s="3">
        <v>0</v>
      </c>
      <c r="U638" s="2">
        <v>3</v>
      </c>
      <c r="V638" s="2" t="s">
        <v>590</v>
      </c>
      <c r="W638" s="2"/>
      <c r="X638" s="3"/>
    </row>
    <row r="639" spans="1:24" ht="15.5" x14ac:dyDescent="0.35">
      <c r="A639" s="2" t="s">
        <v>1138</v>
      </c>
      <c r="B639" s="56">
        <v>636</v>
      </c>
      <c r="C639" s="2">
        <v>738</v>
      </c>
      <c r="D639" s="3">
        <v>15</v>
      </c>
      <c r="E639" s="3">
        <v>0.2</v>
      </c>
      <c r="G639" s="3">
        <v>82</v>
      </c>
      <c r="I639" s="3">
        <v>0.2</v>
      </c>
      <c r="J639" s="3">
        <v>0</v>
      </c>
      <c r="K639" s="3">
        <v>2.2000000000000002</v>
      </c>
      <c r="M639" s="3">
        <v>0</v>
      </c>
      <c r="U639" s="2">
        <v>3</v>
      </c>
      <c r="V639" s="2" t="s">
        <v>590</v>
      </c>
      <c r="W639" s="2"/>
      <c r="X639" s="3"/>
    </row>
    <row r="640" spans="1:24" ht="15.5" x14ac:dyDescent="0.35">
      <c r="A640" s="2" t="s">
        <v>1139</v>
      </c>
      <c r="B640" s="56">
        <v>637</v>
      </c>
      <c r="C640" s="2">
        <v>740</v>
      </c>
      <c r="D640" s="3">
        <v>15.6</v>
      </c>
      <c r="E640" s="3">
        <v>0.6</v>
      </c>
      <c r="G640" s="3">
        <v>83.3</v>
      </c>
      <c r="I640" s="3">
        <v>0.4</v>
      </c>
      <c r="J640" s="3">
        <v>0</v>
      </c>
      <c r="K640" s="3">
        <v>0.1</v>
      </c>
      <c r="M640" s="3">
        <v>0</v>
      </c>
      <c r="U640" s="2">
        <v>3</v>
      </c>
      <c r="V640" s="2" t="s">
        <v>590</v>
      </c>
      <c r="W640" s="2"/>
      <c r="X640" s="3"/>
    </row>
    <row r="641" spans="1:24" ht="15.5" x14ac:dyDescent="0.35">
      <c r="A641" s="2" t="s">
        <v>1140</v>
      </c>
      <c r="B641" s="56">
        <v>638</v>
      </c>
      <c r="C641" s="2">
        <v>727</v>
      </c>
      <c r="D641" s="3">
        <v>15.4</v>
      </c>
      <c r="E641" s="3">
        <v>0.6</v>
      </c>
      <c r="G641" s="3">
        <v>82</v>
      </c>
      <c r="I641" s="3">
        <v>0</v>
      </c>
      <c r="J641" s="3">
        <v>0</v>
      </c>
      <c r="K641" s="3">
        <v>2</v>
      </c>
      <c r="M641" s="3">
        <v>0</v>
      </c>
      <c r="U641" s="2">
        <v>3</v>
      </c>
      <c r="V641" s="2" t="s">
        <v>590</v>
      </c>
      <c r="W641" s="2"/>
      <c r="X641" s="3"/>
    </row>
    <row r="642" spans="1:24" ht="15.5" x14ac:dyDescent="0.35">
      <c r="A642" s="2" t="s">
        <v>1141</v>
      </c>
      <c r="B642" s="56">
        <v>639</v>
      </c>
      <c r="C642" s="2">
        <v>510</v>
      </c>
      <c r="D642" s="3">
        <v>40.1</v>
      </c>
      <c r="E642" s="3">
        <v>0.5</v>
      </c>
      <c r="G642" s="3">
        <v>57.4</v>
      </c>
      <c r="I642" s="3">
        <v>0</v>
      </c>
      <c r="J642" s="3">
        <v>0</v>
      </c>
      <c r="K642" s="3">
        <v>2</v>
      </c>
      <c r="M642" s="3">
        <v>0</v>
      </c>
      <c r="U642" s="2">
        <v>3</v>
      </c>
      <c r="V642" s="2" t="s">
        <v>590</v>
      </c>
      <c r="W642" s="2"/>
      <c r="X642" s="3"/>
    </row>
    <row r="643" spans="1:24" ht="15.5" x14ac:dyDescent="0.35">
      <c r="A643" s="2" t="s">
        <v>1142</v>
      </c>
      <c r="B643" s="56">
        <v>640</v>
      </c>
      <c r="C643" s="2">
        <v>384</v>
      </c>
      <c r="D643" s="3">
        <v>0.6</v>
      </c>
      <c r="E643" s="3">
        <v>0</v>
      </c>
      <c r="G643" s="3">
        <v>0</v>
      </c>
      <c r="I643" s="3">
        <v>99.2</v>
      </c>
      <c r="J643" s="3">
        <v>0</v>
      </c>
      <c r="K643" s="3">
        <v>0.2</v>
      </c>
      <c r="M643" s="3">
        <v>0</v>
      </c>
      <c r="U643" s="2">
        <v>3</v>
      </c>
      <c r="V643" s="2" t="s">
        <v>1143</v>
      </c>
      <c r="W643" s="2"/>
      <c r="X643" s="3"/>
    </row>
    <row r="644" spans="1:24" ht="15.5" x14ac:dyDescent="0.35">
      <c r="A644" s="2" t="s">
        <v>1144</v>
      </c>
      <c r="B644" s="56">
        <v>641</v>
      </c>
      <c r="C644" s="2">
        <v>377</v>
      </c>
      <c r="D644" s="3">
        <v>2</v>
      </c>
      <c r="E644" s="3">
        <v>0</v>
      </c>
      <c r="G644" s="3">
        <v>0</v>
      </c>
      <c r="I644" s="3">
        <v>97.5</v>
      </c>
      <c r="J644" s="3">
        <v>0</v>
      </c>
      <c r="K644" s="3">
        <v>0.5</v>
      </c>
      <c r="M644" s="3">
        <v>0</v>
      </c>
      <c r="U644" s="2">
        <v>3</v>
      </c>
      <c r="V644" s="2" t="s">
        <v>1145</v>
      </c>
      <c r="W644" s="2"/>
      <c r="X644" s="3"/>
    </row>
    <row r="645" spans="1:24" ht="15.5" x14ac:dyDescent="0.35">
      <c r="A645" s="2" t="s">
        <v>1146</v>
      </c>
      <c r="B645" s="56">
        <v>642</v>
      </c>
      <c r="C645" s="2">
        <v>386</v>
      </c>
      <c r="D645" s="3">
        <v>0.2</v>
      </c>
      <c r="E645" s="3">
        <v>0</v>
      </c>
      <c r="G645" s="3">
        <v>0</v>
      </c>
      <c r="I645" s="3">
        <v>99.7</v>
      </c>
      <c r="J645" s="3">
        <v>0</v>
      </c>
      <c r="K645" s="3">
        <v>0.1</v>
      </c>
      <c r="M645" s="3">
        <v>0</v>
      </c>
      <c r="U645" s="2">
        <v>3</v>
      </c>
      <c r="V645" s="2" t="s">
        <v>1147</v>
      </c>
      <c r="W645" s="2"/>
      <c r="X645" s="3"/>
    </row>
    <row r="646" spans="1:24" ht="15.5" x14ac:dyDescent="0.35">
      <c r="A646" s="2" t="s">
        <v>1148</v>
      </c>
      <c r="B646" s="56">
        <v>643</v>
      </c>
      <c r="C646" s="2">
        <v>384</v>
      </c>
      <c r="D646" s="3">
        <v>0.5</v>
      </c>
      <c r="E646" s="3">
        <v>0</v>
      </c>
      <c r="G646" s="3">
        <v>0</v>
      </c>
      <c r="I646" s="3">
        <v>99.3</v>
      </c>
      <c r="J646" s="3">
        <v>0</v>
      </c>
      <c r="K646" s="3">
        <v>0.2</v>
      </c>
      <c r="M646" s="3">
        <v>0</v>
      </c>
      <c r="N646" s="3">
        <v>1.9</v>
      </c>
      <c r="O646" s="4">
        <v>0</v>
      </c>
      <c r="U646" s="2">
        <v>3</v>
      </c>
      <c r="V646" s="2" t="s">
        <v>1149</v>
      </c>
      <c r="W646" s="2"/>
      <c r="X646" s="3"/>
    </row>
    <row r="647" spans="1:24" ht="15.5" x14ac:dyDescent="0.35">
      <c r="A647" s="2" t="s">
        <v>1150</v>
      </c>
      <c r="B647" s="56">
        <v>644</v>
      </c>
      <c r="C647" s="2">
        <v>381</v>
      </c>
      <c r="D647" s="3">
        <v>3.2</v>
      </c>
      <c r="E647" s="3">
        <v>0</v>
      </c>
      <c r="G647" s="3">
        <v>1.5</v>
      </c>
      <c r="I647" s="3">
        <v>95</v>
      </c>
      <c r="J647" s="3">
        <v>0</v>
      </c>
      <c r="K647" s="3">
        <v>0.3</v>
      </c>
      <c r="M647" s="3">
        <v>0</v>
      </c>
      <c r="U647" s="2">
        <v>3</v>
      </c>
      <c r="V647" s="2" t="s">
        <v>1149</v>
      </c>
      <c r="W647" s="2"/>
      <c r="X647" s="3"/>
    </row>
    <row r="648" spans="1:24" ht="15.5" x14ac:dyDescent="0.35">
      <c r="A648" s="2" t="s">
        <v>1151</v>
      </c>
      <c r="B648" s="56">
        <v>645</v>
      </c>
      <c r="C648" s="2">
        <v>376</v>
      </c>
      <c r="D648" s="3">
        <v>2.5</v>
      </c>
      <c r="E648" s="3">
        <v>0</v>
      </c>
      <c r="G648" s="3">
        <v>0</v>
      </c>
      <c r="I648" s="3">
        <v>97.2</v>
      </c>
      <c r="J648" s="3">
        <v>0</v>
      </c>
      <c r="K648" s="3">
        <v>0.3</v>
      </c>
      <c r="M648" s="3">
        <v>0</v>
      </c>
      <c r="U648" s="2">
        <v>3</v>
      </c>
      <c r="V648" s="2" t="s">
        <v>1149</v>
      </c>
      <c r="W648" s="2"/>
      <c r="X648" s="3"/>
    </row>
    <row r="649" spans="1:24" ht="15.5" x14ac:dyDescent="0.35">
      <c r="A649" s="2" t="s">
        <v>1152</v>
      </c>
      <c r="B649" s="56">
        <v>646</v>
      </c>
      <c r="C649" s="2">
        <v>350</v>
      </c>
      <c r="D649" s="3">
        <v>2</v>
      </c>
      <c r="E649" s="3">
        <v>0</v>
      </c>
      <c r="G649" s="3">
        <v>0</v>
      </c>
      <c r="I649" s="3">
        <v>90.5</v>
      </c>
      <c r="J649" s="3">
        <v>0</v>
      </c>
      <c r="K649" s="3">
        <v>1.5</v>
      </c>
      <c r="M649" s="3">
        <v>0</v>
      </c>
      <c r="U649" s="2">
        <v>3</v>
      </c>
      <c r="V649" s="2" t="s">
        <v>1149</v>
      </c>
      <c r="W649" s="2"/>
      <c r="X649" s="3"/>
    </row>
    <row r="650" spans="1:24" ht="15.5" x14ac:dyDescent="0.35">
      <c r="A650" s="2" t="s">
        <v>1153</v>
      </c>
      <c r="B650" s="56">
        <v>647</v>
      </c>
      <c r="C650" s="2">
        <v>404</v>
      </c>
      <c r="D650" s="3">
        <v>1.5</v>
      </c>
      <c r="E650" s="3">
        <v>1.4</v>
      </c>
      <c r="G650" s="3">
        <v>4.8</v>
      </c>
      <c r="I650" s="3">
        <v>91.9</v>
      </c>
      <c r="J650" s="3">
        <v>0</v>
      </c>
      <c r="K650" s="3">
        <v>0.4</v>
      </c>
      <c r="M650" s="3">
        <v>0</v>
      </c>
      <c r="U650" s="2">
        <v>3</v>
      </c>
      <c r="V650" s="2" t="s">
        <v>1149</v>
      </c>
      <c r="W650" s="2"/>
      <c r="X650" s="3"/>
    </row>
    <row r="651" spans="1:24" ht="15.5" x14ac:dyDescent="0.35">
      <c r="A651" s="2" t="s">
        <v>1154</v>
      </c>
      <c r="B651" s="56">
        <v>648</v>
      </c>
      <c r="C651" s="2">
        <v>359</v>
      </c>
      <c r="D651" s="3">
        <v>5.9</v>
      </c>
      <c r="E651" s="3">
        <v>1.1000000000000001</v>
      </c>
      <c r="G651" s="3">
        <v>0.6</v>
      </c>
      <c r="I651" s="3">
        <v>90.3</v>
      </c>
      <c r="J651" s="3">
        <v>0</v>
      </c>
      <c r="K651" s="3">
        <v>2.1</v>
      </c>
      <c r="M651" s="3">
        <v>0</v>
      </c>
      <c r="U651" s="2">
        <v>3</v>
      </c>
      <c r="V651" s="2" t="s">
        <v>979</v>
      </c>
      <c r="W651" s="2"/>
      <c r="X651" s="3"/>
    </row>
    <row r="652" spans="1:24" ht="15.5" x14ac:dyDescent="0.35">
      <c r="A652" s="2" t="s">
        <v>1155</v>
      </c>
      <c r="B652" s="56">
        <v>649</v>
      </c>
      <c r="C652" s="2">
        <v>305</v>
      </c>
      <c r="D652" s="3">
        <v>2.5</v>
      </c>
      <c r="E652" s="3">
        <v>0</v>
      </c>
      <c r="G652" s="3">
        <v>0</v>
      </c>
      <c r="I652" s="3">
        <v>78.8</v>
      </c>
      <c r="J652" s="3">
        <v>0</v>
      </c>
      <c r="K652" s="3">
        <v>4.7</v>
      </c>
      <c r="M652" s="3">
        <v>0</v>
      </c>
      <c r="U652" s="2">
        <v>3</v>
      </c>
      <c r="V652" s="2" t="s">
        <v>1156</v>
      </c>
      <c r="W652" s="2"/>
      <c r="X652" s="3"/>
    </row>
    <row r="653" spans="1:24" ht="15.5" x14ac:dyDescent="0.35">
      <c r="A653" s="2" t="s">
        <v>1157</v>
      </c>
      <c r="B653" s="56">
        <v>650</v>
      </c>
      <c r="C653" s="2">
        <v>392</v>
      </c>
      <c r="D653" s="3">
        <v>2.7</v>
      </c>
      <c r="E653" s="3">
        <v>1.2</v>
      </c>
      <c r="G653" s="3">
        <v>3.5</v>
      </c>
      <c r="I653" s="3">
        <v>92.1</v>
      </c>
      <c r="J653" s="3">
        <v>0</v>
      </c>
      <c r="K653" s="3">
        <v>0.5</v>
      </c>
      <c r="M653" s="3">
        <v>0</v>
      </c>
      <c r="N653" s="3">
        <v>0</v>
      </c>
      <c r="O653" s="4">
        <v>0</v>
      </c>
      <c r="U653" s="2">
        <v>3</v>
      </c>
      <c r="V653" s="2" t="s">
        <v>1158</v>
      </c>
      <c r="W653" s="2"/>
      <c r="X653" s="3"/>
    </row>
    <row r="654" spans="1:24" ht="15.5" x14ac:dyDescent="0.35">
      <c r="A654" s="2" t="s">
        <v>1159</v>
      </c>
      <c r="B654" s="56">
        <v>651</v>
      </c>
      <c r="C654" s="2">
        <v>286</v>
      </c>
      <c r="D654" s="3">
        <v>2</v>
      </c>
      <c r="E654" s="3">
        <v>0</v>
      </c>
      <c r="G654" s="3">
        <v>0</v>
      </c>
      <c r="I654" s="3">
        <v>74</v>
      </c>
      <c r="J654" s="3">
        <v>0</v>
      </c>
      <c r="K654" s="3">
        <v>4</v>
      </c>
      <c r="M654" s="3">
        <v>0</v>
      </c>
      <c r="U654" s="2">
        <v>3</v>
      </c>
      <c r="V654" s="2" t="s">
        <v>1160</v>
      </c>
      <c r="W654" s="2"/>
      <c r="X654" s="3"/>
    </row>
    <row r="655" spans="1:24" ht="15.5" x14ac:dyDescent="0.35">
      <c r="A655" s="2" t="s">
        <v>1161</v>
      </c>
      <c r="B655" s="56">
        <v>652</v>
      </c>
      <c r="C655" s="2">
        <v>286</v>
      </c>
      <c r="D655" s="3">
        <v>2.8</v>
      </c>
      <c r="E655" s="3">
        <v>0</v>
      </c>
      <c r="G655" s="3">
        <v>0</v>
      </c>
      <c r="I655" s="3">
        <v>73.8</v>
      </c>
      <c r="J655" s="3">
        <v>0</v>
      </c>
      <c r="K655" s="3">
        <v>0.4</v>
      </c>
      <c r="M655" s="3">
        <v>0</v>
      </c>
      <c r="U655" s="2">
        <v>3</v>
      </c>
      <c r="V655" s="2" t="s">
        <v>1160</v>
      </c>
      <c r="W655" s="2"/>
      <c r="X655" s="3"/>
    </row>
    <row r="656" spans="1:24" ht="15.5" x14ac:dyDescent="0.35">
      <c r="A656" s="2" t="s">
        <v>1162</v>
      </c>
      <c r="B656" s="56">
        <v>653</v>
      </c>
      <c r="C656" s="2">
        <v>338</v>
      </c>
      <c r="D656" s="3">
        <v>12.5</v>
      </c>
      <c r="E656" s="3">
        <v>0</v>
      </c>
      <c r="G656" s="3">
        <v>0</v>
      </c>
      <c r="I656" s="3">
        <v>87.3</v>
      </c>
      <c r="J656" s="3">
        <v>0</v>
      </c>
      <c r="K656" s="3">
        <v>0.2</v>
      </c>
      <c r="M656" s="3">
        <v>0</v>
      </c>
      <c r="U656" s="2">
        <v>3</v>
      </c>
      <c r="V656" s="2" t="s">
        <v>1163</v>
      </c>
      <c r="W656" s="2"/>
      <c r="X656" s="3"/>
    </row>
    <row r="657" spans="1:24" ht="15.5" x14ac:dyDescent="0.35">
      <c r="A657" s="2" t="s">
        <v>1164</v>
      </c>
      <c r="B657" s="56">
        <v>654</v>
      </c>
      <c r="C657" s="2">
        <v>294</v>
      </c>
      <c r="D657" s="3">
        <v>23</v>
      </c>
      <c r="E657" s="3">
        <v>0</v>
      </c>
      <c r="G657" s="3">
        <v>0</v>
      </c>
      <c r="I657" s="3">
        <v>76.099999999999994</v>
      </c>
      <c r="J657" s="3">
        <v>0</v>
      </c>
      <c r="K657" s="3">
        <v>0.9</v>
      </c>
      <c r="M657" s="3">
        <v>0</v>
      </c>
      <c r="U657" s="2">
        <v>3</v>
      </c>
      <c r="V657" s="2" t="s">
        <v>1163</v>
      </c>
      <c r="W657" s="2"/>
      <c r="X657" s="3"/>
    </row>
    <row r="658" spans="1:24" ht="15.5" x14ac:dyDescent="0.35">
      <c r="A658" s="2" t="s">
        <v>1165</v>
      </c>
      <c r="B658" s="56">
        <v>655</v>
      </c>
      <c r="C658" s="2">
        <v>298</v>
      </c>
      <c r="D658" s="3">
        <v>22.5</v>
      </c>
      <c r="E658" s="3">
        <v>0</v>
      </c>
      <c r="G658" s="3">
        <v>0</v>
      </c>
      <c r="I658" s="3">
        <v>76.900000000000006</v>
      </c>
      <c r="J658" s="3">
        <v>0</v>
      </c>
      <c r="K658" s="3">
        <v>0.6</v>
      </c>
      <c r="M658" s="3">
        <v>0</v>
      </c>
      <c r="U658" s="2">
        <v>3</v>
      </c>
      <c r="V658" s="2" t="s">
        <v>1163</v>
      </c>
      <c r="W658" s="2"/>
      <c r="X658" s="3"/>
    </row>
    <row r="659" spans="1:24" ht="15.5" x14ac:dyDescent="0.35">
      <c r="A659" s="2" t="s">
        <v>1166</v>
      </c>
      <c r="B659" s="56">
        <v>656</v>
      </c>
      <c r="C659" s="2">
        <v>307</v>
      </c>
      <c r="D659" s="3">
        <v>20.5</v>
      </c>
      <c r="E659" s="3">
        <v>0</v>
      </c>
      <c r="G659" s="3">
        <v>0</v>
      </c>
      <c r="I659" s="3">
        <v>79.3</v>
      </c>
      <c r="J659" s="3">
        <v>0</v>
      </c>
      <c r="K659" s="3">
        <v>0.2</v>
      </c>
      <c r="M659" s="3">
        <v>0</v>
      </c>
      <c r="U659" s="2">
        <v>3</v>
      </c>
      <c r="V659" s="2" t="s">
        <v>1163</v>
      </c>
      <c r="W659" s="2"/>
      <c r="X659" s="3"/>
    </row>
    <row r="660" spans="1:24" ht="15.5" x14ac:dyDescent="0.35">
      <c r="A660" s="2" t="s">
        <v>1167</v>
      </c>
      <c r="B660" s="56">
        <v>657</v>
      </c>
      <c r="C660" s="2">
        <v>376</v>
      </c>
      <c r="D660" s="3">
        <v>2.7</v>
      </c>
      <c r="E660" s="3">
        <v>3.2</v>
      </c>
      <c r="G660" s="3">
        <v>0</v>
      </c>
      <c r="I660" s="3">
        <v>93.8</v>
      </c>
      <c r="J660" s="3">
        <v>0</v>
      </c>
      <c r="K660" s="3">
        <v>0.3</v>
      </c>
      <c r="M660" s="3">
        <v>0</v>
      </c>
      <c r="U660" s="2">
        <v>3</v>
      </c>
      <c r="V660" s="2" t="s">
        <v>1168</v>
      </c>
      <c r="W660" s="2"/>
      <c r="X660" s="3"/>
    </row>
    <row r="661" spans="1:24" ht="15.5" x14ac:dyDescent="0.35">
      <c r="A661" s="2" t="s">
        <v>1169</v>
      </c>
      <c r="B661" s="56">
        <v>658</v>
      </c>
      <c r="C661" s="2">
        <v>412</v>
      </c>
      <c r="D661" s="3">
        <v>8.5</v>
      </c>
      <c r="E661" s="3">
        <v>5.4</v>
      </c>
      <c r="G661" s="3">
        <v>12.2</v>
      </c>
      <c r="I661" s="3">
        <v>73</v>
      </c>
      <c r="J661" s="3">
        <v>0</v>
      </c>
      <c r="K661" s="3">
        <v>0.9</v>
      </c>
      <c r="M661" s="3">
        <v>0</v>
      </c>
      <c r="U661" s="2">
        <v>3</v>
      </c>
      <c r="V661" s="2" t="s">
        <v>1168</v>
      </c>
      <c r="W661" s="2"/>
      <c r="X661" s="3"/>
    </row>
    <row r="662" spans="1:24" ht="15.5" x14ac:dyDescent="0.35">
      <c r="A662" s="2" t="s">
        <v>1170</v>
      </c>
      <c r="B662" s="56">
        <v>659</v>
      </c>
      <c r="C662" s="2">
        <v>286</v>
      </c>
      <c r="D662" s="3">
        <v>26</v>
      </c>
      <c r="E662" s="3">
        <v>0.4</v>
      </c>
      <c r="G662" s="3">
        <v>0.2</v>
      </c>
      <c r="I662" s="3">
        <v>73.099999999999994</v>
      </c>
      <c r="J662" s="3">
        <v>0.6</v>
      </c>
      <c r="K662" s="3">
        <v>0.3</v>
      </c>
      <c r="M662" s="3">
        <v>0</v>
      </c>
      <c r="U662" s="2">
        <v>3</v>
      </c>
      <c r="V662" s="2" t="s">
        <v>1171</v>
      </c>
      <c r="W662" s="2"/>
      <c r="X662" s="3"/>
    </row>
    <row r="663" spans="1:24" ht="15.5" x14ac:dyDescent="0.35">
      <c r="A663" s="2" t="s">
        <v>1172</v>
      </c>
      <c r="B663" s="56">
        <v>660</v>
      </c>
      <c r="C663" s="2">
        <v>296</v>
      </c>
      <c r="D663" s="3">
        <v>19.5</v>
      </c>
      <c r="E663" s="3">
        <v>0.3</v>
      </c>
      <c r="G663" s="3">
        <v>0</v>
      </c>
      <c r="I663" s="3">
        <v>80</v>
      </c>
      <c r="J663" s="3">
        <v>0</v>
      </c>
      <c r="K663" s="3">
        <v>0.2</v>
      </c>
      <c r="M663" s="3">
        <v>0</v>
      </c>
      <c r="U663" s="2">
        <v>3</v>
      </c>
      <c r="V663" s="2" t="s">
        <v>1173</v>
      </c>
      <c r="W663" s="2"/>
      <c r="X663" s="3"/>
    </row>
    <row r="664" spans="1:24" ht="15.5" x14ac:dyDescent="0.35">
      <c r="A664" s="2" t="s">
        <v>1174</v>
      </c>
      <c r="B664" s="56">
        <v>661</v>
      </c>
      <c r="C664" s="2">
        <v>277</v>
      </c>
      <c r="D664" s="3">
        <v>27.3</v>
      </c>
      <c r="E664" s="3">
        <v>0.2</v>
      </c>
      <c r="G664" s="3">
        <v>0</v>
      </c>
      <c r="I664" s="3">
        <v>71.5</v>
      </c>
      <c r="J664" s="3">
        <v>0</v>
      </c>
      <c r="K664" s="3">
        <v>1</v>
      </c>
      <c r="M664" s="3">
        <v>0</v>
      </c>
      <c r="U664" s="2">
        <v>3</v>
      </c>
      <c r="V664" s="2" t="s">
        <v>1173</v>
      </c>
      <c r="W664" s="2"/>
      <c r="X664" s="3"/>
    </row>
    <row r="665" spans="1:24" ht="15.5" x14ac:dyDescent="0.35">
      <c r="A665" s="2" t="s">
        <v>1175</v>
      </c>
      <c r="B665" s="56">
        <v>662</v>
      </c>
      <c r="C665" s="2">
        <v>400</v>
      </c>
      <c r="D665" s="3">
        <v>2</v>
      </c>
      <c r="E665" s="3">
        <v>1.8</v>
      </c>
      <c r="G665" s="3">
        <v>4.5</v>
      </c>
      <c r="I665" s="3">
        <v>91.1</v>
      </c>
      <c r="J665" s="3">
        <v>0</v>
      </c>
      <c r="K665" s="3">
        <v>0.6</v>
      </c>
      <c r="M665" s="3">
        <v>0</v>
      </c>
      <c r="N665" s="3">
        <v>1.5</v>
      </c>
      <c r="O665" s="4">
        <v>0</v>
      </c>
      <c r="U665" s="2">
        <v>3</v>
      </c>
      <c r="V665" s="2" t="s">
        <v>1176</v>
      </c>
      <c r="W665" s="2"/>
      <c r="X665" s="3"/>
    </row>
    <row r="666" spans="1:24" ht="15.5" x14ac:dyDescent="0.35">
      <c r="A666" s="2" t="s">
        <v>1177</v>
      </c>
      <c r="B666" s="56">
        <v>663</v>
      </c>
      <c r="C666" s="2">
        <v>399</v>
      </c>
      <c r="D666" s="3">
        <v>2.5</v>
      </c>
      <c r="E666" s="3">
        <v>3</v>
      </c>
      <c r="G666" s="3">
        <v>5</v>
      </c>
      <c r="I666" s="3">
        <v>88.6</v>
      </c>
      <c r="J666" s="3">
        <v>0</v>
      </c>
      <c r="K666" s="3">
        <v>0.9</v>
      </c>
      <c r="M666" s="3">
        <v>0</v>
      </c>
      <c r="N666" s="3">
        <v>1.5</v>
      </c>
      <c r="O666" s="4">
        <v>0</v>
      </c>
      <c r="U666" s="2">
        <v>3</v>
      </c>
      <c r="V666" s="2" t="s">
        <v>1176</v>
      </c>
      <c r="W666" s="2"/>
      <c r="X666" s="3"/>
    </row>
    <row r="667" spans="1:24" ht="15.5" x14ac:dyDescent="0.35">
      <c r="A667" s="2" t="s">
        <v>1178</v>
      </c>
      <c r="B667" s="56">
        <v>664</v>
      </c>
      <c r="C667" s="2">
        <v>403</v>
      </c>
      <c r="D667" s="3">
        <v>2.9</v>
      </c>
      <c r="E667" s="3">
        <v>4.2</v>
      </c>
      <c r="G667" s="3">
        <v>6.5</v>
      </c>
      <c r="I667" s="3">
        <v>85</v>
      </c>
      <c r="J667" s="3">
        <v>0</v>
      </c>
      <c r="K667" s="3">
        <v>1.4</v>
      </c>
      <c r="M667" s="3">
        <v>0</v>
      </c>
      <c r="N667" s="3">
        <v>1.5</v>
      </c>
      <c r="O667" s="4">
        <v>0</v>
      </c>
      <c r="U667" s="2">
        <v>3</v>
      </c>
      <c r="V667" s="2" t="s">
        <v>1176</v>
      </c>
      <c r="W667" s="2"/>
      <c r="X667" s="3"/>
    </row>
    <row r="668" spans="1:24" ht="15.5" x14ac:dyDescent="0.35">
      <c r="A668" s="2" t="s">
        <v>1179</v>
      </c>
      <c r="B668" s="56">
        <v>665</v>
      </c>
      <c r="C668" s="2">
        <v>385</v>
      </c>
      <c r="D668" s="3">
        <v>0.8</v>
      </c>
      <c r="E668" s="3">
        <v>3.5</v>
      </c>
      <c r="G668" s="3">
        <v>0.3</v>
      </c>
      <c r="I668" s="3">
        <v>95.1</v>
      </c>
      <c r="J668" s="3">
        <v>0</v>
      </c>
      <c r="K668" s="3">
        <v>0.3</v>
      </c>
      <c r="M668" s="3">
        <v>0</v>
      </c>
      <c r="U668" s="2">
        <v>3</v>
      </c>
      <c r="V668" s="2" t="s">
        <v>1180</v>
      </c>
      <c r="W668" s="2"/>
      <c r="X668" s="3"/>
    </row>
    <row r="669" spans="1:24" ht="15.5" x14ac:dyDescent="0.35">
      <c r="A669" s="2" t="s">
        <v>1181</v>
      </c>
      <c r="B669" s="56">
        <v>666</v>
      </c>
      <c r="C669" s="2">
        <v>383</v>
      </c>
      <c r="D669" s="3">
        <v>0.3</v>
      </c>
      <c r="E669" s="3">
        <v>0.2</v>
      </c>
      <c r="G669" s="3">
        <v>0</v>
      </c>
      <c r="I669" s="3">
        <v>98.7</v>
      </c>
      <c r="J669" s="3">
        <v>0</v>
      </c>
      <c r="K669" s="3">
        <v>0.8</v>
      </c>
      <c r="M669" s="3">
        <v>0</v>
      </c>
      <c r="N669" s="3">
        <v>0.1</v>
      </c>
      <c r="O669" s="4">
        <v>0</v>
      </c>
      <c r="U669" s="2">
        <v>3</v>
      </c>
      <c r="V669" s="2" t="s">
        <v>1182</v>
      </c>
      <c r="W669" s="2"/>
      <c r="X669" s="3"/>
    </row>
    <row r="670" spans="1:24" ht="15.5" x14ac:dyDescent="0.35">
      <c r="A670" s="2" t="s">
        <v>1183</v>
      </c>
      <c r="B670" s="56">
        <v>667</v>
      </c>
      <c r="C670" s="2">
        <v>380</v>
      </c>
      <c r="D670" s="3">
        <v>1.9</v>
      </c>
      <c r="E670" s="3">
        <v>11</v>
      </c>
      <c r="G670" s="3">
        <v>0</v>
      </c>
      <c r="I670" s="3">
        <v>86.8</v>
      </c>
      <c r="J670" s="3">
        <v>0</v>
      </c>
      <c r="K670" s="3">
        <v>0.3</v>
      </c>
      <c r="M670" s="3">
        <v>0</v>
      </c>
      <c r="U670" s="2">
        <v>3</v>
      </c>
      <c r="V670" s="2" t="s">
        <v>1184</v>
      </c>
      <c r="W670" s="2"/>
      <c r="X670" s="3"/>
    </row>
    <row r="671" spans="1:24" ht="15.5" x14ac:dyDescent="0.35">
      <c r="A671" s="2" t="s">
        <v>1185</v>
      </c>
      <c r="B671" s="56">
        <v>668</v>
      </c>
      <c r="C671" s="2">
        <v>419</v>
      </c>
      <c r="D671" s="3">
        <v>2.2000000000000002</v>
      </c>
      <c r="E671" s="3">
        <v>3.4</v>
      </c>
      <c r="G671" s="3">
        <v>8.8000000000000007</v>
      </c>
      <c r="I671" s="3">
        <v>84.4</v>
      </c>
      <c r="J671" s="3">
        <v>0</v>
      </c>
      <c r="K671" s="3">
        <v>1.2</v>
      </c>
      <c r="M671" s="3">
        <v>0</v>
      </c>
      <c r="U671" s="2">
        <v>3</v>
      </c>
      <c r="V671" s="2" t="s">
        <v>1186</v>
      </c>
      <c r="W671" s="2"/>
      <c r="X671" s="3"/>
    </row>
    <row r="672" spans="1:24" ht="15.5" x14ac:dyDescent="0.35">
      <c r="A672" s="2" t="s">
        <v>1187</v>
      </c>
      <c r="B672" s="56">
        <v>669</v>
      </c>
      <c r="C672" s="2">
        <v>417</v>
      </c>
      <c r="D672" s="3">
        <v>0.8</v>
      </c>
      <c r="E672" s="3">
        <v>5.9</v>
      </c>
      <c r="G672" s="3">
        <v>8.1999999999999993</v>
      </c>
      <c r="I672" s="3">
        <v>82.7</v>
      </c>
      <c r="J672" s="3">
        <v>0</v>
      </c>
      <c r="K672" s="3">
        <v>2.4</v>
      </c>
      <c r="M672" s="3">
        <v>0</v>
      </c>
      <c r="U672" s="2">
        <v>3</v>
      </c>
      <c r="V672" s="2" t="s">
        <v>1186</v>
      </c>
      <c r="W672" s="2"/>
      <c r="X672" s="3"/>
    </row>
    <row r="673" spans="1:24" ht="15.5" x14ac:dyDescent="0.35">
      <c r="A673" s="2" t="s">
        <v>1188</v>
      </c>
      <c r="B673" s="56">
        <v>670</v>
      </c>
      <c r="C673" s="2">
        <v>378</v>
      </c>
      <c r="D673" s="3">
        <v>2.2000000000000002</v>
      </c>
      <c r="E673" s="3">
        <v>0.6</v>
      </c>
      <c r="G673" s="3">
        <v>0</v>
      </c>
      <c r="I673" s="3">
        <v>97.1</v>
      </c>
      <c r="J673" s="3">
        <v>0</v>
      </c>
      <c r="K673" s="3">
        <v>0.1</v>
      </c>
      <c r="M673" s="3">
        <v>0</v>
      </c>
      <c r="U673" s="2">
        <v>3</v>
      </c>
      <c r="V673" s="2" t="s">
        <v>1189</v>
      </c>
      <c r="W673" s="2"/>
      <c r="X673" s="3"/>
    </row>
    <row r="674" spans="1:24" ht="15.5" x14ac:dyDescent="0.35">
      <c r="A674" s="2" t="s">
        <v>1190</v>
      </c>
      <c r="B674" s="56">
        <v>671</v>
      </c>
      <c r="C674" s="2">
        <v>352</v>
      </c>
      <c r="D674" s="3">
        <v>8.4</v>
      </c>
      <c r="E674" s="3">
        <v>0.3</v>
      </c>
      <c r="G674" s="3">
        <v>0</v>
      </c>
      <c r="I674" s="3">
        <v>90.7</v>
      </c>
      <c r="J674" s="3">
        <v>0</v>
      </c>
      <c r="K674" s="3">
        <v>0.4</v>
      </c>
      <c r="M674" s="3">
        <v>0</v>
      </c>
      <c r="U674" s="2">
        <v>3</v>
      </c>
      <c r="V674" s="2" t="s">
        <v>1189</v>
      </c>
      <c r="W674" s="2"/>
      <c r="X674" s="3"/>
    </row>
    <row r="675" spans="1:24" ht="15.5" x14ac:dyDescent="0.35">
      <c r="A675" s="2" t="s">
        <v>1191</v>
      </c>
      <c r="B675" s="56">
        <v>672</v>
      </c>
      <c r="C675" s="2">
        <v>373</v>
      </c>
      <c r="D675" s="3">
        <v>2.9</v>
      </c>
      <c r="E675" s="3">
        <v>0.4</v>
      </c>
      <c r="G675" s="3">
        <v>0</v>
      </c>
      <c r="I675" s="3">
        <v>96</v>
      </c>
      <c r="J675" s="3">
        <v>0</v>
      </c>
      <c r="K675" s="3">
        <v>0.7</v>
      </c>
      <c r="M675" s="3">
        <v>0</v>
      </c>
      <c r="U675" s="2">
        <v>3</v>
      </c>
      <c r="V675" s="2" t="s">
        <v>1192</v>
      </c>
      <c r="W675" s="2"/>
      <c r="X675" s="3"/>
    </row>
    <row r="676" spans="1:24" ht="15.5" x14ac:dyDescent="0.35">
      <c r="A676" s="2" t="s">
        <v>1193</v>
      </c>
      <c r="B676" s="56">
        <v>673</v>
      </c>
      <c r="C676" s="2">
        <v>381</v>
      </c>
      <c r="D676" s="3">
        <v>2.7</v>
      </c>
      <c r="E676" s="3">
        <v>5.3</v>
      </c>
      <c r="G676" s="3">
        <v>2</v>
      </c>
      <c r="I676" s="3">
        <v>88.4</v>
      </c>
      <c r="J676" s="3">
        <v>0</v>
      </c>
      <c r="K676" s="3">
        <v>1.6</v>
      </c>
      <c r="M676" s="3">
        <v>0</v>
      </c>
      <c r="U676" s="2">
        <v>3</v>
      </c>
      <c r="V676" s="2" t="s">
        <v>1194</v>
      </c>
      <c r="W676" s="2"/>
      <c r="X676" s="3"/>
    </row>
    <row r="677" spans="1:24" ht="15.5" x14ac:dyDescent="0.35">
      <c r="A677" s="2" t="s">
        <v>1195</v>
      </c>
      <c r="B677" s="56">
        <v>674</v>
      </c>
      <c r="C677" s="2">
        <v>383</v>
      </c>
      <c r="D677" s="3">
        <v>0.5</v>
      </c>
      <c r="E677" s="3">
        <v>0</v>
      </c>
      <c r="G677" s="3">
        <v>0</v>
      </c>
      <c r="I677" s="3">
        <v>99.1</v>
      </c>
      <c r="J677" s="3">
        <v>0</v>
      </c>
      <c r="K677" s="3">
        <v>0.4</v>
      </c>
      <c r="M677" s="3">
        <v>0</v>
      </c>
      <c r="U677" s="2">
        <v>3</v>
      </c>
      <c r="V677" s="2" t="s">
        <v>1196</v>
      </c>
      <c r="W677" s="2"/>
      <c r="X677" s="3"/>
    </row>
    <row r="678" spans="1:24" ht="15.5" x14ac:dyDescent="0.35">
      <c r="A678" s="2" t="s">
        <v>1197</v>
      </c>
      <c r="B678" s="56">
        <v>675</v>
      </c>
      <c r="C678" s="2">
        <v>41</v>
      </c>
      <c r="D678" s="3">
        <v>96.4</v>
      </c>
      <c r="E678" s="3">
        <v>0.4</v>
      </c>
      <c r="G678" s="3">
        <v>0</v>
      </c>
      <c r="I678" s="3">
        <v>3.1</v>
      </c>
      <c r="J678" s="3">
        <v>0</v>
      </c>
      <c r="K678" s="3">
        <v>0.1</v>
      </c>
      <c r="M678" s="3">
        <v>0</v>
      </c>
      <c r="N678" s="3">
        <v>0.1</v>
      </c>
      <c r="O678" s="4">
        <v>0</v>
      </c>
      <c r="U678" s="2">
        <v>3</v>
      </c>
      <c r="V678" s="2" t="s">
        <v>986</v>
      </c>
      <c r="W678" s="2"/>
      <c r="X678" s="3"/>
    </row>
    <row r="679" spans="1:24" ht="15.5" x14ac:dyDescent="0.35">
      <c r="A679" s="2" t="s">
        <v>1198</v>
      </c>
      <c r="B679" s="56">
        <v>676</v>
      </c>
      <c r="C679" s="2">
        <v>49</v>
      </c>
      <c r="D679" s="3">
        <v>94.4</v>
      </c>
      <c r="E679" s="3">
        <v>0.5</v>
      </c>
      <c r="G679" s="3">
        <v>0</v>
      </c>
      <c r="I679" s="3">
        <v>4.9000000000000004</v>
      </c>
      <c r="J679" s="3">
        <v>0</v>
      </c>
      <c r="K679" s="3">
        <v>0.2</v>
      </c>
      <c r="M679" s="3">
        <v>0</v>
      </c>
      <c r="U679" s="2">
        <v>3</v>
      </c>
      <c r="V679" s="2" t="s">
        <v>986</v>
      </c>
      <c r="W679" s="2"/>
      <c r="X679" s="3"/>
    </row>
    <row r="680" spans="1:24" ht="15.5" x14ac:dyDescent="0.35">
      <c r="A680" s="2" t="s">
        <v>1199</v>
      </c>
      <c r="B680" s="56">
        <v>677</v>
      </c>
      <c r="C680" s="2">
        <v>65</v>
      </c>
      <c r="D680" s="3">
        <v>90.3</v>
      </c>
      <c r="E680" s="3">
        <v>0.5</v>
      </c>
      <c r="G680" s="3">
        <v>0</v>
      </c>
      <c r="I680" s="3">
        <v>9</v>
      </c>
      <c r="J680" s="3">
        <v>0</v>
      </c>
      <c r="K680" s="3">
        <v>0.2</v>
      </c>
      <c r="M680" s="3">
        <v>0</v>
      </c>
      <c r="U680" s="2">
        <v>3</v>
      </c>
      <c r="V680" s="2" t="s">
        <v>986</v>
      </c>
      <c r="W680" s="2"/>
      <c r="X680" s="3"/>
    </row>
    <row r="681" spans="1:24" ht="15.5" x14ac:dyDescent="0.35">
      <c r="A681" s="2" t="s">
        <v>1200</v>
      </c>
      <c r="B681" s="56">
        <v>678</v>
      </c>
      <c r="C681" s="2">
        <v>291</v>
      </c>
      <c r="D681" s="3">
        <v>99.9</v>
      </c>
      <c r="E681" s="3">
        <v>0</v>
      </c>
      <c r="G681" s="3">
        <v>0</v>
      </c>
      <c r="I681" s="3">
        <v>0</v>
      </c>
      <c r="J681" s="3">
        <v>0</v>
      </c>
      <c r="K681" s="3">
        <v>0.1</v>
      </c>
      <c r="M681" s="3">
        <v>0</v>
      </c>
      <c r="U681" s="2">
        <v>3</v>
      </c>
      <c r="V681" s="2" t="s">
        <v>1201</v>
      </c>
      <c r="W681" s="2"/>
      <c r="X681" s="3"/>
    </row>
    <row r="682" spans="1:24" ht="15.5" x14ac:dyDescent="0.35">
      <c r="A682" s="2" t="s">
        <v>1202</v>
      </c>
      <c r="B682" s="56">
        <v>679</v>
      </c>
      <c r="C682" s="2">
        <v>99</v>
      </c>
      <c r="D682" s="3">
        <v>93.9</v>
      </c>
      <c r="E682" s="3">
        <v>0</v>
      </c>
      <c r="G682" s="3">
        <v>0</v>
      </c>
      <c r="I682" s="3">
        <v>6</v>
      </c>
      <c r="J682" s="3">
        <v>0</v>
      </c>
      <c r="K682" s="3">
        <v>0.1</v>
      </c>
      <c r="M682" s="3">
        <v>0</v>
      </c>
      <c r="U682" s="2">
        <v>3</v>
      </c>
      <c r="V682" s="2" t="s">
        <v>1203</v>
      </c>
      <c r="W682" s="2"/>
      <c r="X682" s="3"/>
    </row>
    <row r="683" spans="1:24" ht="15.5" x14ac:dyDescent="0.35">
      <c r="A683" s="2" t="s">
        <v>1204</v>
      </c>
      <c r="B683" s="56">
        <v>680</v>
      </c>
      <c r="C683" s="2">
        <v>117</v>
      </c>
      <c r="D683" s="3">
        <v>91.7</v>
      </c>
      <c r="E683" s="3">
        <v>0</v>
      </c>
      <c r="G683" s="3">
        <v>0</v>
      </c>
      <c r="I683" s="3">
        <v>8</v>
      </c>
      <c r="J683" s="3">
        <v>0</v>
      </c>
      <c r="K683" s="3">
        <v>0.3</v>
      </c>
      <c r="M683" s="3">
        <v>0</v>
      </c>
      <c r="U683" s="2">
        <v>3</v>
      </c>
      <c r="V683" s="2" t="s">
        <v>1205</v>
      </c>
      <c r="W683" s="2"/>
      <c r="X683" s="3"/>
    </row>
    <row r="684" spans="1:24" ht="15.5" x14ac:dyDescent="0.35">
      <c r="A684" s="2" t="s">
        <v>1206</v>
      </c>
      <c r="B684" s="56">
        <v>681</v>
      </c>
      <c r="C684" s="2">
        <v>92</v>
      </c>
      <c r="D684" s="3">
        <v>93.7</v>
      </c>
      <c r="E684" s="3">
        <v>0</v>
      </c>
      <c r="G684" s="3">
        <v>0</v>
      </c>
      <c r="I684" s="3">
        <v>6</v>
      </c>
      <c r="J684" s="3">
        <v>0</v>
      </c>
      <c r="K684" s="3">
        <v>0.3</v>
      </c>
      <c r="M684" s="3">
        <v>0</v>
      </c>
      <c r="U684" s="2">
        <v>3</v>
      </c>
      <c r="V684" s="2" t="s">
        <v>1207</v>
      </c>
      <c r="W684" s="2"/>
      <c r="X684" s="3"/>
    </row>
    <row r="685" spans="1:24" ht="15.5" x14ac:dyDescent="0.35">
      <c r="A685" s="2" t="s">
        <v>1208</v>
      </c>
      <c r="B685" s="56">
        <v>682</v>
      </c>
      <c r="C685" s="2">
        <v>110</v>
      </c>
      <c r="D685" s="3">
        <v>93.8</v>
      </c>
      <c r="E685" s="3">
        <v>0</v>
      </c>
      <c r="G685" s="3">
        <v>0</v>
      </c>
      <c r="I685" s="3">
        <v>6</v>
      </c>
      <c r="J685" s="3">
        <v>0</v>
      </c>
      <c r="K685" s="3">
        <v>0.2</v>
      </c>
      <c r="M685" s="3">
        <v>0</v>
      </c>
      <c r="U685" s="2">
        <v>3</v>
      </c>
      <c r="V685" s="2" t="s">
        <v>1207</v>
      </c>
      <c r="W685" s="2"/>
      <c r="X685" s="3"/>
    </row>
    <row r="686" spans="1:24" ht="15.5" x14ac:dyDescent="0.35">
      <c r="A686" s="2" t="s">
        <v>1209</v>
      </c>
      <c r="B686" s="56">
        <v>683</v>
      </c>
      <c r="C686" s="2">
        <v>118</v>
      </c>
      <c r="D686" s="3">
        <v>90.7</v>
      </c>
      <c r="E686" s="3">
        <v>0</v>
      </c>
      <c r="G686" s="3">
        <v>0</v>
      </c>
      <c r="I686" s="3">
        <v>9</v>
      </c>
      <c r="J686" s="3">
        <v>0</v>
      </c>
      <c r="K686" s="3">
        <v>0.3</v>
      </c>
      <c r="M686" s="3">
        <v>0</v>
      </c>
      <c r="U686" s="2">
        <v>3</v>
      </c>
      <c r="V686" s="2" t="s">
        <v>1207</v>
      </c>
      <c r="W686" s="2"/>
      <c r="X686" s="3"/>
    </row>
    <row r="687" spans="1:24" ht="15.5" x14ac:dyDescent="0.35">
      <c r="A687" s="2" t="s">
        <v>1210</v>
      </c>
      <c r="B687" s="56">
        <v>684</v>
      </c>
      <c r="C687" s="2">
        <v>41</v>
      </c>
      <c r="D687" s="3">
        <v>89.3</v>
      </c>
      <c r="E687" s="3">
        <v>0</v>
      </c>
      <c r="G687" s="3">
        <v>0</v>
      </c>
      <c r="I687" s="3">
        <v>10.5</v>
      </c>
      <c r="J687" s="3">
        <v>0</v>
      </c>
      <c r="K687" s="3">
        <v>0.2</v>
      </c>
      <c r="M687" s="3">
        <v>0</v>
      </c>
      <c r="U687" s="2">
        <v>3</v>
      </c>
      <c r="V687" s="2" t="s">
        <v>1211</v>
      </c>
      <c r="W687" s="2"/>
      <c r="X687" s="3"/>
    </row>
    <row r="688" spans="1:24" ht="15.5" x14ac:dyDescent="0.35">
      <c r="A688" s="2" t="s">
        <v>1212</v>
      </c>
      <c r="B688" s="56">
        <v>685</v>
      </c>
      <c r="C688" s="2">
        <v>46</v>
      </c>
      <c r="D688" s="3">
        <v>87.9</v>
      </c>
      <c r="E688" s="3">
        <v>0</v>
      </c>
      <c r="G688" s="3">
        <v>0</v>
      </c>
      <c r="I688" s="3">
        <v>12</v>
      </c>
      <c r="J688" s="3">
        <v>0</v>
      </c>
      <c r="K688" s="3">
        <v>0.1</v>
      </c>
      <c r="M688" s="3">
        <v>0</v>
      </c>
      <c r="N688" s="3">
        <v>0</v>
      </c>
      <c r="U688" s="2">
        <v>3</v>
      </c>
      <c r="V688" s="2" t="s">
        <v>1213</v>
      </c>
      <c r="W688" s="2"/>
      <c r="X688" s="3"/>
    </row>
    <row r="689" spans="1:24" ht="15.5" x14ac:dyDescent="0.35">
      <c r="A689" s="2" t="s">
        <v>1214</v>
      </c>
      <c r="B689" s="56">
        <v>686</v>
      </c>
      <c r="C689" s="2">
        <v>44</v>
      </c>
      <c r="D689" s="3">
        <v>88.4</v>
      </c>
      <c r="E689" s="3">
        <v>0</v>
      </c>
      <c r="G689" s="3">
        <v>0</v>
      </c>
      <c r="I689" s="3">
        <v>11.5</v>
      </c>
      <c r="J689" s="3">
        <v>0</v>
      </c>
      <c r="K689" s="3">
        <v>0.1</v>
      </c>
      <c r="M689" s="3">
        <v>0</v>
      </c>
      <c r="U689" s="2">
        <v>3</v>
      </c>
      <c r="V689" s="2" t="s">
        <v>1215</v>
      </c>
      <c r="W689" s="2"/>
      <c r="X689" s="3"/>
    </row>
    <row r="690" spans="1:24" ht="15.5" x14ac:dyDescent="0.35">
      <c r="A690" s="2" t="s">
        <v>1216</v>
      </c>
      <c r="B690" s="56">
        <v>687</v>
      </c>
      <c r="C690" s="2">
        <v>43</v>
      </c>
      <c r="D690" s="3">
        <v>88.8</v>
      </c>
      <c r="E690" s="3">
        <v>0.1</v>
      </c>
      <c r="G690" s="3">
        <v>0</v>
      </c>
      <c r="I690" s="3">
        <v>11</v>
      </c>
      <c r="J690" s="3">
        <v>0</v>
      </c>
      <c r="K690" s="3">
        <v>0.1</v>
      </c>
      <c r="M690" s="3">
        <v>0</v>
      </c>
      <c r="U690" s="2">
        <v>3</v>
      </c>
      <c r="V690" s="2" t="s">
        <v>1217</v>
      </c>
      <c r="W690" s="2"/>
      <c r="X690" s="3"/>
    </row>
    <row r="691" spans="1:24" ht="15.5" x14ac:dyDescent="0.35">
      <c r="A691" s="2" t="s">
        <v>1218</v>
      </c>
      <c r="B691" s="56">
        <v>688</v>
      </c>
      <c r="C691" s="2">
        <v>173</v>
      </c>
      <c r="D691" s="3">
        <v>54.4</v>
      </c>
      <c r="E691" s="3">
        <v>0.4</v>
      </c>
      <c r="G691" s="3">
        <v>0.2</v>
      </c>
      <c r="I691" s="3">
        <v>44</v>
      </c>
      <c r="J691" s="3">
        <v>0.5</v>
      </c>
      <c r="K691" s="3">
        <v>1</v>
      </c>
      <c r="M691" s="3">
        <v>0</v>
      </c>
      <c r="U691" s="2">
        <v>3</v>
      </c>
      <c r="V691" s="2" t="s">
        <v>1219</v>
      </c>
      <c r="W691" s="2"/>
      <c r="X691" s="3"/>
    </row>
    <row r="692" spans="1:24" ht="15.5" x14ac:dyDescent="0.35">
      <c r="A692" s="2" t="s">
        <v>1220</v>
      </c>
      <c r="B692" s="56">
        <v>689</v>
      </c>
      <c r="C692" s="2">
        <v>52</v>
      </c>
      <c r="D692" s="3">
        <v>86.1</v>
      </c>
      <c r="E692" s="3">
        <v>0.2</v>
      </c>
      <c r="G692" s="3">
        <v>0.1</v>
      </c>
      <c r="I692" s="3">
        <v>13</v>
      </c>
      <c r="J692" s="3">
        <v>0.3</v>
      </c>
      <c r="K692" s="3">
        <v>0.6</v>
      </c>
      <c r="M692" s="3">
        <v>0</v>
      </c>
      <c r="U692" s="2">
        <v>3</v>
      </c>
      <c r="V692" s="2" t="s">
        <v>1221</v>
      </c>
      <c r="W692" s="2"/>
      <c r="X692" s="3"/>
    </row>
    <row r="693" spans="1:24" ht="15.5" x14ac:dyDescent="0.35">
      <c r="A693" s="2" t="s">
        <v>1222</v>
      </c>
      <c r="B693" s="56">
        <v>690</v>
      </c>
      <c r="C693" s="2">
        <v>50</v>
      </c>
      <c r="D693" s="3">
        <v>86.7</v>
      </c>
      <c r="E693" s="3">
        <v>0</v>
      </c>
      <c r="G693" s="3">
        <v>0</v>
      </c>
      <c r="I693" s="3">
        <v>13</v>
      </c>
      <c r="J693" s="3">
        <v>0</v>
      </c>
      <c r="K693" s="3">
        <v>0.3</v>
      </c>
      <c r="M693" s="3">
        <v>0</v>
      </c>
      <c r="U693" s="2">
        <v>3</v>
      </c>
      <c r="V693" s="2" t="s">
        <v>1223</v>
      </c>
      <c r="W693" s="2"/>
      <c r="X693" s="3"/>
    </row>
    <row r="694" spans="1:24" ht="15.5" x14ac:dyDescent="0.35">
      <c r="A694" s="2" t="s">
        <v>1224</v>
      </c>
      <c r="B694" s="56">
        <v>691</v>
      </c>
      <c r="C694" s="2">
        <v>43</v>
      </c>
      <c r="D694" s="3">
        <v>88.9</v>
      </c>
      <c r="E694" s="3">
        <v>0</v>
      </c>
      <c r="G694" s="3">
        <v>0</v>
      </c>
      <c r="I694" s="3">
        <v>11</v>
      </c>
      <c r="J694" s="3">
        <v>0</v>
      </c>
      <c r="K694" s="3">
        <v>0.1</v>
      </c>
      <c r="M694" s="3">
        <v>0</v>
      </c>
      <c r="U694" s="2">
        <v>3</v>
      </c>
      <c r="V694" s="2" t="s">
        <v>1225</v>
      </c>
      <c r="W694" s="2"/>
      <c r="X694" s="3"/>
    </row>
    <row r="695" spans="1:24" ht="15.5" x14ac:dyDescent="0.35">
      <c r="A695" s="2" t="s">
        <v>1226</v>
      </c>
      <c r="B695" s="56">
        <v>692</v>
      </c>
      <c r="C695" s="2">
        <v>39</v>
      </c>
      <c r="D695" s="3">
        <v>89.9</v>
      </c>
      <c r="E695" s="3">
        <v>0</v>
      </c>
      <c r="G695" s="3">
        <v>0</v>
      </c>
      <c r="I695" s="3">
        <v>10</v>
      </c>
      <c r="J695" s="3">
        <v>0</v>
      </c>
      <c r="K695" s="3">
        <v>0.1</v>
      </c>
      <c r="M695" s="3">
        <v>0</v>
      </c>
      <c r="U695" s="2">
        <v>3</v>
      </c>
      <c r="V695" s="2" t="s">
        <v>1227</v>
      </c>
      <c r="W695" s="2"/>
      <c r="X695" s="3"/>
    </row>
    <row r="696" spans="1:24" ht="15.5" x14ac:dyDescent="0.35">
      <c r="A696" s="2" t="s">
        <v>1228</v>
      </c>
      <c r="B696" s="56">
        <v>693</v>
      </c>
      <c r="C696" s="2">
        <v>48</v>
      </c>
      <c r="D696" s="3">
        <v>87.3</v>
      </c>
      <c r="E696" s="3">
        <v>0</v>
      </c>
      <c r="G696" s="3">
        <v>0</v>
      </c>
      <c r="I696" s="3">
        <v>12.5</v>
      </c>
      <c r="J696" s="3">
        <v>0</v>
      </c>
      <c r="K696" s="3">
        <v>0.2</v>
      </c>
      <c r="M696" s="3">
        <v>0</v>
      </c>
      <c r="U696" s="2">
        <v>3</v>
      </c>
      <c r="V696" s="2" t="s">
        <v>1229</v>
      </c>
      <c r="W696" s="2"/>
      <c r="X696" s="3"/>
    </row>
    <row r="697" spans="1:24" ht="15.5" x14ac:dyDescent="0.35">
      <c r="A697" s="2" t="s">
        <v>1230</v>
      </c>
      <c r="B697" s="56">
        <v>694</v>
      </c>
      <c r="C697" s="2">
        <v>476</v>
      </c>
      <c r="D697" s="3">
        <v>2.1</v>
      </c>
      <c r="E697" s="3">
        <v>7.3</v>
      </c>
      <c r="G697" s="3">
        <v>19.2</v>
      </c>
      <c r="I697" s="3">
        <v>68.599999999999994</v>
      </c>
      <c r="J697" s="3">
        <v>0</v>
      </c>
      <c r="K697" s="3">
        <v>2.8</v>
      </c>
      <c r="M697" s="3">
        <v>0</v>
      </c>
      <c r="U697" s="2">
        <v>3</v>
      </c>
      <c r="V697" s="2" t="s">
        <v>1231</v>
      </c>
      <c r="W697" s="2"/>
      <c r="X697" s="3"/>
    </row>
    <row r="698" spans="1:24" ht="15.5" x14ac:dyDescent="0.35">
      <c r="A698" s="2" t="s">
        <v>1232</v>
      </c>
      <c r="B698" s="56">
        <v>695</v>
      </c>
      <c r="C698" s="2">
        <v>513</v>
      </c>
      <c r="D698" s="3">
        <v>2.8</v>
      </c>
      <c r="E698" s="3">
        <v>4.3</v>
      </c>
      <c r="G698" s="3">
        <v>27.1</v>
      </c>
      <c r="I698" s="3">
        <v>62.9</v>
      </c>
      <c r="J698" s="3">
        <v>1.7</v>
      </c>
      <c r="K698" s="3">
        <v>2.9</v>
      </c>
      <c r="M698" s="3">
        <v>0</v>
      </c>
      <c r="U698" s="2">
        <v>3</v>
      </c>
      <c r="V698" s="2" t="s">
        <v>1233</v>
      </c>
      <c r="W698" s="2"/>
      <c r="X698" s="3"/>
    </row>
    <row r="699" spans="1:24" ht="15.5" x14ac:dyDescent="0.35">
      <c r="A699" s="2" t="s">
        <v>1234</v>
      </c>
      <c r="B699" s="56">
        <v>696</v>
      </c>
      <c r="C699" s="2">
        <v>540</v>
      </c>
      <c r="D699" s="3">
        <v>2.1</v>
      </c>
      <c r="E699" s="3">
        <v>59.2</v>
      </c>
      <c r="G699" s="3">
        <v>33.700000000000003</v>
      </c>
      <c r="I699" s="3">
        <v>0</v>
      </c>
      <c r="J699" s="3">
        <v>0</v>
      </c>
      <c r="K699" s="3">
        <v>5</v>
      </c>
      <c r="M699" s="3">
        <v>0</v>
      </c>
      <c r="U699" s="2">
        <v>3</v>
      </c>
      <c r="V699" s="2" t="s">
        <v>221</v>
      </c>
      <c r="W699" s="2"/>
      <c r="X699" s="3"/>
    </row>
    <row r="700" spans="1:24" ht="15.5" x14ac:dyDescent="0.35">
      <c r="A700" s="2" t="s">
        <v>1235</v>
      </c>
      <c r="B700" s="56">
        <v>697</v>
      </c>
      <c r="C700" s="2">
        <v>491</v>
      </c>
      <c r="D700" s="3">
        <v>4.5</v>
      </c>
      <c r="E700" s="3">
        <v>9.1999999999999993</v>
      </c>
      <c r="G700" s="3">
        <v>24.9</v>
      </c>
      <c r="I700" s="3">
        <v>57.6</v>
      </c>
      <c r="J700" s="3">
        <v>0</v>
      </c>
      <c r="K700" s="3">
        <v>3.8</v>
      </c>
      <c r="M700" s="3">
        <v>0</v>
      </c>
      <c r="U700" s="2">
        <v>3</v>
      </c>
      <c r="V700" s="2" t="s">
        <v>221</v>
      </c>
      <c r="W700" s="2"/>
      <c r="X700" s="3"/>
    </row>
    <row r="701" spans="1:24" ht="15.5" x14ac:dyDescent="0.35">
      <c r="A701" s="2" t="s">
        <v>1236</v>
      </c>
      <c r="B701" s="56">
        <v>698</v>
      </c>
      <c r="C701" s="2">
        <v>518</v>
      </c>
      <c r="D701" s="3">
        <v>5.7</v>
      </c>
      <c r="E701" s="3">
        <v>2</v>
      </c>
      <c r="G701" s="3">
        <v>30</v>
      </c>
      <c r="I701" s="3">
        <v>60</v>
      </c>
      <c r="J701" s="3">
        <v>2.9</v>
      </c>
      <c r="K701" s="3">
        <v>2.2999999999999998</v>
      </c>
      <c r="M701" s="3">
        <v>0</v>
      </c>
      <c r="U701" s="2">
        <v>3</v>
      </c>
      <c r="V701" s="2" t="s">
        <v>1237</v>
      </c>
      <c r="W701" s="2"/>
      <c r="X701" s="3"/>
    </row>
    <row r="702" spans="1:24" ht="15.5" x14ac:dyDescent="0.35">
      <c r="A702" s="2" t="s">
        <v>1238</v>
      </c>
      <c r="B702" s="56">
        <v>699</v>
      </c>
      <c r="C702" s="2">
        <v>425</v>
      </c>
      <c r="D702" s="3">
        <v>2.5</v>
      </c>
      <c r="E702" s="3">
        <v>6.7</v>
      </c>
      <c r="G702" s="3">
        <v>9</v>
      </c>
      <c r="I702" s="3">
        <v>79.400000000000006</v>
      </c>
      <c r="J702" s="3">
        <v>0</v>
      </c>
      <c r="K702" s="3">
        <v>2.4</v>
      </c>
      <c r="M702" s="3">
        <v>0</v>
      </c>
      <c r="N702" s="3">
        <v>0.4</v>
      </c>
      <c r="O702" s="4">
        <v>42</v>
      </c>
      <c r="U702" s="2">
        <v>3</v>
      </c>
      <c r="V702" s="2" t="s">
        <v>1239</v>
      </c>
      <c r="W702" s="2"/>
      <c r="X702" s="3"/>
    </row>
    <row r="703" spans="1:24" ht="15.5" x14ac:dyDescent="0.35">
      <c r="A703" s="2" t="s">
        <v>1240</v>
      </c>
      <c r="B703" s="56">
        <v>700</v>
      </c>
      <c r="C703" s="2">
        <v>451</v>
      </c>
      <c r="D703" s="3">
        <v>2.8</v>
      </c>
      <c r="E703" s="3">
        <v>23</v>
      </c>
      <c r="G703" s="3">
        <v>15.8</v>
      </c>
      <c r="I703" s="3">
        <v>54.1</v>
      </c>
      <c r="J703" s="3">
        <v>0.3</v>
      </c>
      <c r="K703" s="3">
        <v>4.3</v>
      </c>
      <c r="M703" s="3">
        <v>0</v>
      </c>
      <c r="U703" s="2">
        <v>3</v>
      </c>
      <c r="V703" s="2" t="s">
        <v>1241</v>
      </c>
      <c r="W703" s="2"/>
      <c r="X703" s="3"/>
    </row>
    <row r="704" spans="1:24" ht="15.5" x14ac:dyDescent="0.35">
      <c r="A704" s="2" t="s">
        <v>1242</v>
      </c>
      <c r="B704" s="56">
        <v>701</v>
      </c>
      <c r="C704" s="2">
        <v>612</v>
      </c>
      <c r="D704" s="3">
        <v>1.9</v>
      </c>
      <c r="E704" s="3">
        <v>24.7</v>
      </c>
      <c r="G704" s="3">
        <v>46.5</v>
      </c>
      <c r="I704" s="3">
        <v>23.7</v>
      </c>
      <c r="J704" s="3">
        <v>2.2000000000000002</v>
      </c>
      <c r="K704" s="3">
        <v>3.2</v>
      </c>
      <c r="M704" s="3">
        <v>0</v>
      </c>
      <c r="U704" s="2">
        <v>3</v>
      </c>
      <c r="V704" s="2" t="s">
        <v>1243</v>
      </c>
      <c r="W704" s="2"/>
      <c r="X704" s="3"/>
    </row>
    <row r="705" spans="1:24" ht="15.5" x14ac:dyDescent="0.35">
      <c r="A705" s="2" t="s">
        <v>1244</v>
      </c>
      <c r="B705" s="56">
        <v>702</v>
      </c>
      <c r="C705" s="2">
        <v>607</v>
      </c>
      <c r="D705" s="3">
        <v>3.6</v>
      </c>
      <c r="E705" s="3">
        <v>31.8</v>
      </c>
      <c r="G705" s="3">
        <v>48.1</v>
      </c>
      <c r="I705" s="3">
        <v>11.7</v>
      </c>
      <c r="J705" s="3">
        <v>2.5</v>
      </c>
      <c r="K705" s="3">
        <v>4.8</v>
      </c>
      <c r="M705" s="3">
        <v>0</v>
      </c>
      <c r="U705" s="2">
        <v>3</v>
      </c>
      <c r="V705" s="2" t="s">
        <v>1243</v>
      </c>
      <c r="W705" s="2"/>
      <c r="X705" s="3"/>
    </row>
    <row r="706" spans="1:24" ht="15.5" x14ac:dyDescent="0.35">
      <c r="A706" s="2" t="s">
        <v>1245</v>
      </c>
      <c r="B706" s="56">
        <v>703</v>
      </c>
      <c r="C706" s="2">
        <v>481</v>
      </c>
      <c r="D706" s="3">
        <v>4.7</v>
      </c>
      <c r="E706" s="3">
        <v>19.3</v>
      </c>
      <c r="G706" s="3">
        <v>22.2</v>
      </c>
      <c r="I706" s="3">
        <v>50.9</v>
      </c>
      <c r="J706" s="3">
        <v>1.9</v>
      </c>
      <c r="K706" s="3">
        <v>2.9</v>
      </c>
      <c r="M706" s="3">
        <v>0</v>
      </c>
      <c r="U706" s="2">
        <v>3</v>
      </c>
      <c r="V706" s="2" t="s">
        <v>1243</v>
      </c>
      <c r="W706" s="2"/>
      <c r="X706" s="3"/>
    </row>
    <row r="707" spans="1:24" ht="15.5" x14ac:dyDescent="0.35">
      <c r="A707" s="2" t="s">
        <v>1246</v>
      </c>
      <c r="B707" s="56">
        <v>704</v>
      </c>
      <c r="C707" s="2">
        <v>517</v>
      </c>
      <c r="D707" s="3">
        <v>1.8</v>
      </c>
      <c r="E707" s="3">
        <v>8</v>
      </c>
      <c r="G707" s="3">
        <v>26.8</v>
      </c>
      <c r="I707" s="3">
        <v>60.9</v>
      </c>
      <c r="J707" s="3">
        <v>0</v>
      </c>
      <c r="K707" s="3">
        <v>2.5</v>
      </c>
      <c r="M707" s="3">
        <v>0</v>
      </c>
      <c r="U707" s="2">
        <v>3</v>
      </c>
      <c r="V707" s="2" t="s">
        <v>1247</v>
      </c>
      <c r="W707" s="2"/>
      <c r="X707" s="3"/>
    </row>
    <row r="708" spans="1:24" ht="15.5" x14ac:dyDescent="0.35">
      <c r="A708" s="2" t="s">
        <v>1248</v>
      </c>
      <c r="B708" s="56">
        <v>705</v>
      </c>
      <c r="C708" s="2">
        <v>567</v>
      </c>
      <c r="D708" s="3">
        <v>1.7</v>
      </c>
      <c r="E708" s="3">
        <v>5.5</v>
      </c>
      <c r="G708" s="3">
        <v>38.200000000000003</v>
      </c>
      <c r="I708" s="3">
        <v>50.4</v>
      </c>
      <c r="J708" s="3">
        <v>1.4</v>
      </c>
      <c r="K708" s="3">
        <v>4.2</v>
      </c>
      <c r="M708" s="3">
        <v>0</v>
      </c>
      <c r="U708" s="2">
        <v>3</v>
      </c>
      <c r="V708" s="2" t="s">
        <v>1249</v>
      </c>
      <c r="W708" s="2"/>
      <c r="X708" s="3"/>
    </row>
    <row r="709" spans="1:24" ht="15.5" x14ac:dyDescent="0.35">
      <c r="A709" s="2" t="s">
        <v>1250</v>
      </c>
      <c r="B709" s="56">
        <v>706</v>
      </c>
      <c r="C709" s="2">
        <v>508</v>
      </c>
      <c r="D709" s="3">
        <v>2.6</v>
      </c>
      <c r="E709" s="3">
        <v>9.8000000000000007</v>
      </c>
      <c r="G709" s="3">
        <v>26.7</v>
      </c>
      <c r="I709" s="3">
        <v>57.2</v>
      </c>
      <c r="J709" s="3">
        <v>0.6</v>
      </c>
      <c r="K709" s="3">
        <v>3.7</v>
      </c>
      <c r="M709" s="3">
        <v>0</v>
      </c>
      <c r="N709" s="3">
        <v>0.5</v>
      </c>
      <c r="O709" s="4">
        <v>12.1</v>
      </c>
      <c r="U709" s="2">
        <v>3</v>
      </c>
      <c r="V709" s="2" t="s">
        <v>1251</v>
      </c>
      <c r="W709" s="2"/>
      <c r="X709" s="3"/>
    </row>
    <row r="710" spans="1:24" ht="15.5" x14ac:dyDescent="0.35">
      <c r="A710" s="2" t="s">
        <v>1252</v>
      </c>
      <c r="B710" s="56">
        <v>707</v>
      </c>
      <c r="C710" s="2">
        <v>498</v>
      </c>
      <c r="D710" s="3">
        <v>2.9</v>
      </c>
      <c r="E710" s="3">
        <v>7.2</v>
      </c>
      <c r="G710" s="3">
        <v>22.8</v>
      </c>
      <c r="I710" s="3">
        <v>66</v>
      </c>
      <c r="J710" s="3">
        <v>0.3</v>
      </c>
      <c r="K710" s="3">
        <v>1.1000000000000001</v>
      </c>
      <c r="M710" s="3">
        <v>0</v>
      </c>
      <c r="U710" s="2">
        <v>3</v>
      </c>
      <c r="V710" s="2" t="s">
        <v>1251</v>
      </c>
      <c r="W710" s="2"/>
      <c r="X710" s="3"/>
    </row>
    <row r="711" spans="1:24" ht="15.5" x14ac:dyDescent="0.35">
      <c r="A711" s="2" t="s">
        <v>1253</v>
      </c>
      <c r="B711" s="56">
        <v>708</v>
      </c>
      <c r="C711" s="2">
        <v>386</v>
      </c>
      <c r="D711" s="3">
        <v>3.6</v>
      </c>
      <c r="E711" s="3">
        <v>4.8</v>
      </c>
      <c r="G711" s="3">
        <v>0.3</v>
      </c>
      <c r="I711" s="3">
        <v>90.9</v>
      </c>
      <c r="J711" s="3">
        <v>0</v>
      </c>
      <c r="K711" s="3">
        <v>0.4</v>
      </c>
      <c r="M711" s="3">
        <v>0</v>
      </c>
      <c r="U711" s="2">
        <v>3</v>
      </c>
      <c r="V711" s="2" t="s">
        <v>1254</v>
      </c>
      <c r="W711" s="2"/>
      <c r="X711" s="3"/>
    </row>
    <row r="712" spans="1:24" ht="15.5" x14ac:dyDescent="0.35">
      <c r="A712" s="2" t="s">
        <v>1255</v>
      </c>
      <c r="B712" s="56">
        <v>709</v>
      </c>
      <c r="C712" s="2">
        <v>526</v>
      </c>
      <c r="D712" s="3">
        <v>1.3</v>
      </c>
      <c r="E712" s="3">
        <v>7.7</v>
      </c>
      <c r="G712" s="3">
        <v>27.5</v>
      </c>
      <c r="I712" s="3">
        <v>61.9</v>
      </c>
      <c r="J712" s="3">
        <v>0</v>
      </c>
      <c r="K712" s="3">
        <v>1.6</v>
      </c>
      <c r="M712" s="3">
        <v>0</v>
      </c>
      <c r="U712" s="2">
        <v>3</v>
      </c>
      <c r="V712" s="2" t="s">
        <v>1256</v>
      </c>
      <c r="W712" s="2"/>
      <c r="X712" s="3"/>
    </row>
    <row r="713" spans="1:24" ht="15.5" x14ac:dyDescent="0.35">
      <c r="A713" s="2" t="s">
        <v>1257</v>
      </c>
      <c r="B713" s="56">
        <v>710</v>
      </c>
      <c r="C713" s="2">
        <v>387</v>
      </c>
      <c r="D713" s="3">
        <v>4.0999999999999996</v>
      </c>
      <c r="E713" s="3">
        <v>8.1999999999999993</v>
      </c>
      <c r="G713" s="3">
        <v>36.6</v>
      </c>
      <c r="I713" s="3">
        <v>49.2</v>
      </c>
      <c r="J713" s="3">
        <v>0.8</v>
      </c>
      <c r="K713" s="3">
        <v>1.9</v>
      </c>
      <c r="M713" s="3">
        <v>0</v>
      </c>
      <c r="U713" s="2">
        <v>3</v>
      </c>
      <c r="V713" s="2" t="s">
        <v>1258</v>
      </c>
      <c r="W713" s="2"/>
      <c r="X713" s="3"/>
    </row>
    <row r="714" spans="1:24" ht="15.5" x14ac:dyDescent="0.35">
      <c r="A714" s="2" t="s">
        <v>1259</v>
      </c>
      <c r="B714" s="56">
        <v>711</v>
      </c>
      <c r="C714" s="2">
        <v>316</v>
      </c>
      <c r="D714" s="3">
        <v>13.5</v>
      </c>
      <c r="E714" s="3">
        <v>7.1</v>
      </c>
      <c r="G714" s="3">
        <v>28.4</v>
      </c>
      <c r="I714" s="3">
        <v>49.3</v>
      </c>
      <c r="J714" s="3">
        <v>0.5</v>
      </c>
      <c r="K714" s="3">
        <v>1.7</v>
      </c>
      <c r="M714" s="3">
        <v>0</v>
      </c>
      <c r="U714" s="2">
        <v>3</v>
      </c>
      <c r="V714" s="2" t="s">
        <v>1258</v>
      </c>
      <c r="W714" s="2"/>
      <c r="X714" s="3"/>
    </row>
    <row r="715" spans="1:24" ht="15.5" x14ac:dyDescent="0.35">
      <c r="A715" s="2" t="s">
        <v>1260</v>
      </c>
      <c r="B715" s="56">
        <v>712</v>
      </c>
      <c r="C715" s="2">
        <v>279</v>
      </c>
      <c r="D715" s="3">
        <v>2.2000000000000002</v>
      </c>
      <c r="E715" s="3">
        <v>4.5999999999999996</v>
      </c>
      <c r="G715" s="3">
        <v>21</v>
      </c>
      <c r="I715" s="3">
        <v>71.099999999999994</v>
      </c>
      <c r="J715" s="3">
        <v>0.2</v>
      </c>
      <c r="K715" s="3">
        <v>1.1000000000000001</v>
      </c>
      <c r="M715" s="3">
        <v>0</v>
      </c>
      <c r="U715" s="2">
        <v>3</v>
      </c>
      <c r="V715" s="2" t="s">
        <v>1258</v>
      </c>
      <c r="W715" s="2"/>
      <c r="X715" s="3"/>
    </row>
    <row r="716" spans="1:24" ht="15.5" x14ac:dyDescent="0.35">
      <c r="A716" s="2" t="s">
        <v>1261</v>
      </c>
      <c r="B716" s="56">
        <v>713</v>
      </c>
      <c r="C716" s="2">
        <v>325</v>
      </c>
      <c r="D716" s="3">
        <v>2.4</v>
      </c>
      <c r="E716" s="3">
        <v>8</v>
      </c>
      <c r="G716" s="3">
        <v>27.5</v>
      </c>
      <c r="I716" s="3">
        <v>60.1</v>
      </c>
      <c r="J716" s="3">
        <v>0.6</v>
      </c>
      <c r="K716" s="3">
        <v>2</v>
      </c>
      <c r="M716" s="3">
        <v>0</v>
      </c>
      <c r="U716" s="2">
        <v>3</v>
      </c>
      <c r="V716" s="2" t="s">
        <v>1258</v>
      </c>
      <c r="W716" s="2"/>
      <c r="X716" s="3"/>
    </row>
    <row r="717" spans="1:24" ht="15.5" x14ac:dyDescent="0.35">
      <c r="A717" s="2" t="s">
        <v>1262</v>
      </c>
      <c r="B717" s="56">
        <v>714</v>
      </c>
      <c r="C717" s="2">
        <v>550</v>
      </c>
      <c r="D717" s="3">
        <v>0.8</v>
      </c>
      <c r="E717" s="3">
        <v>14</v>
      </c>
      <c r="G717" s="3">
        <v>58.9</v>
      </c>
      <c r="I717" s="3">
        <v>23.4</v>
      </c>
      <c r="J717" s="3">
        <v>3</v>
      </c>
      <c r="K717" s="3">
        <v>2.9</v>
      </c>
      <c r="M717" s="3">
        <v>0</v>
      </c>
      <c r="U717" s="2">
        <v>3</v>
      </c>
      <c r="V717" s="2" t="s">
        <v>1263</v>
      </c>
      <c r="W717" s="2"/>
      <c r="X717" s="3"/>
    </row>
    <row r="718" spans="1:24" ht="15.5" x14ac:dyDescent="0.35">
      <c r="A718" s="2" t="s">
        <v>1264</v>
      </c>
      <c r="B718" s="56">
        <v>715</v>
      </c>
      <c r="C718" s="2">
        <v>408</v>
      </c>
      <c r="D718" s="3">
        <v>0.9</v>
      </c>
      <c r="E718" s="3">
        <v>12.2</v>
      </c>
      <c r="G718" s="3">
        <v>39.1</v>
      </c>
      <c r="I718" s="3">
        <v>44.2</v>
      </c>
      <c r="J718" s="3">
        <v>1.6</v>
      </c>
      <c r="K718" s="3">
        <v>3.6</v>
      </c>
      <c r="M718" s="3">
        <v>0</v>
      </c>
      <c r="U718" s="2">
        <v>3</v>
      </c>
      <c r="V718" s="2" t="s">
        <v>1263</v>
      </c>
      <c r="W718" s="2"/>
      <c r="X718" s="3"/>
    </row>
    <row r="719" spans="1:24" ht="15.5" x14ac:dyDescent="0.35">
      <c r="A719" s="2" t="s">
        <v>1265</v>
      </c>
      <c r="B719" s="56">
        <v>716</v>
      </c>
      <c r="C719" s="2">
        <v>362</v>
      </c>
      <c r="D719" s="3">
        <v>2</v>
      </c>
      <c r="E719" s="3">
        <v>6.2</v>
      </c>
      <c r="G719" s="3">
        <v>32.799999999999997</v>
      </c>
      <c r="I719" s="3">
        <v>57.4</v>
      </c>
      <c r="J719" s="3">
        <v>1.4</v>
      </c>
      <c r="K719" s="3">
        <v>1.6</v>
      </c>
      <c r="M719" s="3">
        <v>0</v>
      </c>
      <c r="U719" s="2">
        <v>3</v>
      </c>
      <c r="V719" s="2" t="s">
        <v>1026</v>
      </c>
      <c r="W719" s="2"/>
      <c r="X719" s="3"/>
    </row>
    <row r="720" spans="1:24" ht="15.5" x14ac:dyDescent="0.35">
      <c r="A720" s="2" t="s">
        <v>1266</v>
      </c>
      <c r="B720" s="56">
        <v>717</v>
      </c>
      <c r="C720" s="2">
        <v>343</v>
      </c>
      <c r="D720" s="3">
        <v>0.7</v>
      </c>
      <c r="E720" s="3">
        <v>5.9</v>
      </c>
      <c r="G720" s="3">
        <v>29.9</v>
      </c>
      <c r="I720" s="3">
        <v>61.7</v>
      </c>
      <c r="J720" s="3">
        <v>1</v>
      </c>
      <c r="K720" s="3">
        <v>1.8</v>
      </c>
      <c r="M720" s="3">
        <v>0</v>
      </c>
      <c r="U720" s="2">
        <v>3</v>
      </c>
      <c r="V720" s="2" t="s">
        <v>1026</v>
      </c>
      <c r="W720" s="2"/>
      <c r="X720" s="3"/>
    </row>
    <row r="721" spans="1:24" ht="15.5" x14ac:dyDescent="0.35">
      <c r="A721" s="2" t="s">
        <v>1267</v>
      </c>
      <c r="B721" s="56">
        <v>718</v>
      </c>
      <c r="C721" s="2">
        <v>353</v>
      </c>
      <c r="D721" s="3">
        <v>1</v>
      </c>
      <c r="E721" s="3">
        <v>8.1</v>
      </c>
      <c r="G721" s="3">
        <v>31.1</v>
      </c>
      <c r="I721" s="3">
        <v>58.6</v>
      </c>
      <c r="J721" s="3">
        <v>0.9</v>
      </c>
      <c r="K721" s="3">
        <v>1.2</v>
      </c>
      <c r="M721" s="3">
        <v>0</v>
      </c>
      <c r="U721" s="2">
        <v>3</v>
      </c>
      <c r="V721" s="2" t="s">
        <v>1026</v>
      </c>
      <c r="W721" s="2"/>
      <c r="X721" s="3"/>
    </row>
    <row r="722" spans="1:24" ht="15.5" x14ac:dyDescent="0.35">
      <c r="A722" s="2" t="s">
        <v>1268</v>
      </c>
      <c r="B722" s="56">
        <v>719</v>
      </c>
      <c r="C722" s="2">
        <v>357</v>
      </c>
      <c r="D722" s="3">
        <v>1.7</v>
      </c>
      <c r="E722" s="3">
        <v>7.8</v>
      </c>
      <c r="G722" s="3">
        <v>31.9</v>
      </c>
      <c r="I722" s="3">
        <v>56.6</v>
      </c>
      <c r="J722" s="3">
        <v>0.8</v>
      </c>
      <c r="K722" s="3">
        <v>2</v>
      </c>
      <c r="M722" s="3">
        <v>0</v>
      </c>
      <c r="U722" s="2">
        <v>3</v>
      </c>
      <c r="V722" s="2" t="s">
        <v>1026</v>
      </c>
      <c r="W722" s="2"/>
      <c r="X722" s="3"/>
    </row>
    <row r="723" spans="1:24" ht="15.5" x14ac:dyDescent="0.35">
      <c r="A723" s="2" t="s">
        <v>1269</v>
      </c>
      <c r="B723" s="56">
        <v>720</v>
      </c>
      <c r="C723" s="2">
        <v>384</v>
      </c>
      <c r="D723" s="3">
        <v>1.9</v>
      </c>
      <c r="E723" s="3">
        <v>12</v>
      </c>
      <c r="G723" s="3">
        <v>35.700000000000003</v>
      </c>
      <c r="I723" s="3">
        <v>47.8</v>
      </c>
      <c r="J723" s="3">
        <v>1.1000000000000001</v>
      </c>
      <c r="K723" s="3">
        <v>2.6</v>
      </c>
      <c r="M723" s="3">
        <v>0</v>
      </c>
      <c r="U723" s="2">
        <v>3</v>
      </c>
      <c r="V723" s="2" t="s">
        <v>1026</v>
      </c>
      <c r="W723" s="2"/>
      <c r="X723" s="3"/>
    </row>
    <row r="724" spans="1:24" ht="15.5" x14ac:dyDescent="0.35">
      <c r="A724" s="2" t="s">
        <v>1270</v>
      </c>
      <c r="B724" s="56">
        <v>721</v>
      </c>
      <c r="C724" s="2">
        <v>373</v>
      </c>
      <c r="D724" s="3">
        <v>2.6</v>
      </c>
      <c r="E724" s="3">
        <v>8</v>
      </c>
      <c r="G724" s="3">
        <v>34.299999999999997</v>
      </c>
      <c r="I724" s="3">
        <v>53.3</v>
      </c>
      <c r="J724" s="3">
        <v>1.2</v>
      </c>
      <c r="K724" s="3">
        <v>1.8</v>
      </c>
      <c r="M724" s="3">
        <v>0</v>
      </c>
      <c r="U724" s="2">
        <v>3</v>
      </c>
      <c r="V724" s="2" t="s">
        <v>1026</v>
      </c>
      <c r="W724" s="2"/>
      <c r="X724" s="3"/>
    </row>
    <row r="725" spans="1:24" ht="15.5" x14ac:dyDescent="0.35">
      <c r="A725" s="2" t="s">
        <v>1271</v>
      </c>
      <c r="B725" s="56">
        <v>722</v>
      </c>
      <c r="C725" s="2">
        <v>365</v>
      </c>
      <c r="D725" s="3">
        <v>2.2999999999999998</v>
      </c>
      <c r="E725" s="3">
        <v>7.5</v>
      </c>
      <c r="G725" s="3">
        <v>33.200000000000003</v>
      </c>
      <c r="I725" s="3">
        <v>55.1</v>
      </c>
      <c r="J725" s="3">
        <v>1.6</v>
      </c>
      <c r="K725" s="3">
        <v>1.9</v>
      </c>
      <c r="M725" s="3">
        <v>0</v>
      </c>
      <c r="U725" s="2">
        <v>3</v>
      </c>
      <c r="V725" s="2" t="s">
        <v>1026</v>
      </c>
      <c r="W725" s="2"/>
      <c r="X725" s="3"/>
    </row>
    <row r="726" spans="1:24" ht="15.5" x14ac:dyDescent="0.35">
      <c r="A726" s="2" t="s">
        <v>1272</v>
      </c>
      <c r="B726" s="56">
        <v>723</v>
      </c>
      <c r="C726" s="2">
        <v>395</v>
      </c>
      <c r="D726" s="3">
        <v>1.1000000000000001</v>
      </c>
      <c r="E726" s="3">
        <v>10</v>
      </c>
      <c r="G726" s="3">
        <v>37.200000000000003</v>
      </c>
      <c r="I726" s="3">
        <v>49.5</v>
      </c>
      <c r="J726" s="3">
        <v>1.6</v>
      </c>
      <c r="K726" s="3">
        <v>2.2000000000000002</v>
      </c>
      <c r="M726" s="3">
        <v>0</v>
      </c>
      <c r="U726" s="2">
        <v>3</v>
      </c>
      <c r="V726" s="2" t="s">
        <v>1026</v>
      </c>
      <c r="W726" s="2"/>
      <c r="X726" s="3"/>
    </row>
    <row r="727" spans="1:24" ht="15.5" x14ac:dyDescent="0.35">
      <c r="A727" s="2" t="s">
        <v>1273</v>
      </c>
      <c r="B727" s="56">
        <v>724</v>
      </c>
      <c r="C727" s="2">
        <v>345</v>
      </c>
      <c r="D727" s="3">
        <v>2.6</v>
      </c>
      <c r="E727" s="3">
        <v>13</v>
      </c>
      <c r="G727" s="3">
        <v>30</v>
      </c>
      <c r="I727" s="3">
        <v>52.4</v>
      </c>
      <c r="J727" s="3">
        <v>1.3</v>
      </c>
      <c r="K727" s="3">
        <v>2</v>
      </c>
      <c r="M727" s="3">
        <v>0</v>
      </c>
      <c r="U727" s="2">
        <v>3</v>
      </c>
      <c r="V727" s="2" t="s">
        <v>1026</v>
      </c>
      <c r="W727" s="2"/>
      <c r="X727" s="3"/>
    </row>
    <row r="728" spans="1:24" ht="15.5" x14ac:dyDescent="0.35">
      <c r="A728" s="2" t="s">
        <v>1274</v>
      </c>
      <c r="B728" s="56">
        <v>725</v>
      </c>
      <c r="C728" s="2">
        <v>272</v>
      </c>
      <c r="D728" s="3">
        <v>0.9</v>
      </c>
      <c r="E728" s="3">
        <v>5.4</v>
      </c>
      <c r="G728" s="3">
        <v>19.8</v>
      </c>
      <c r="I728" s="3">
        <v>72.3</v>
      </c>
      <c r="J728" s="3">
        <v>0.6</v>
      </c>
      <c r="K728" s="3">
        <v>1.6</v>
      </c>
      <c r="M728" s="3">
        <v>0</v>
      </c>
      <c r="U728" s="2">
        <v>3</v>
      </c>
      <c r="V728" s="2" t="s">
        <v>1026</v>
      </c>
      <c r="W728" s="2"/>
      <c r="X728" s="3"/>
    </row>
    <row r="729" spans="1:24" ht="15.5" x14ac:dyDescent="0.35">
      <c r="A729" s="2" t="s">
        <v>1275</v>
      </c>
      <c r="B729" s="56">
        <v>726</v>
      </c>
      <c r="C729" s="2">
        <v>295</v>
      </c>
      <c r="D729" s="3">
        <v>0.7</v>
      </c>
      <c r="E729" s="3">
        <v>5.2</v>
      </c>
      <c r="G729" s="3">
        <v>23</v>
      </c>
      <c r="I729" s="3">
        <v>69.7</v>
      </c>
      <c r="J729" s="3">
        <v>0.4</v>
      </c>
      <c r="K729" s="3">
        <v>1.4</v>
      </c>
      <c r="M729" s="3">
        <v>0</v>
      </c>
      <c r="U729" s="2">
        <v>3</v>
      </c>
      <c r="V729" s="2" t="s">
        <v>1026</v>
      </c>
      <c r="W729" s="2"/>
      <c r="X729" s="3"/>
    </row>
    <row r="730" spans="1:24" ht="15.5" x14ac:dyDescent="0.35">
      <c r="A730" s="2" t="s">
        <v>1276</v>
      </c>
      <c r="B730" s="56">
        <v>727</v>
      </c>
      <c r="C730" s="2">
        <v>172</v>
      </c>
      <c r="D730" s="3">
        <v>1.7</v>
      </c>
      <c r="E730" s="3">
        <v>17.5</v>
      </c>
      <c r="G730" s="3">
        <v>5.2</v>
      </c>
      <c r="I730" s="3">
        <v>72.3</v>
      </c>
      <c r="J730" s="3">
        <v>0.4</v>
      </c>
      <c r="K730" s="3">
        <v>3.3</v>
      </c>
      <c r="M730" s="3">
        <v>0</v>
      </c>
      <c r="U730" s="2">
        <v>3</v>
      </c>
      <c r="V730" s="2" t="s">
        <v>1277</v>
      </c>
      <c r="W730" s="2"/>
      <c r="X730" s="3"/>
    </row>
    <row r="731" spans="1:24" ht="15.5" x14ac:dyDescent="0.35">
      <c r="A731" s="2" t="s">
        <v>1278</v>
      </c>
      <c r="B731" s="56">
        <v>728</v>
      </c>
      <c r="C731" s="2">
        <v>195</v>
      </c>
      <c r="D731" s="3">
        <v>4.8</v>
      </c>
      <c r="E731" s="3">
        <v>24</v>
      </c>
      <c r="G731" s="3">
        <v>9.1999999999999993</v>
      </c>
      <c r="I731" s="3">
        <v>55.5</v>
      </c>
      <c r="J731" s="3">
        <v>5.2</v>
      </c>
      <c r="K731" s="3">
        <v>6.5</v>
      </c>
      <c r="M731" s="3">
        <v>0</v>
      </c>
      <c r="U731" s="2">
        <v>3</v>
      </c>
      <c r="V731" s="2" t="s">
        <v>1277</v>
      </c>
      <c r="W731" s="2"/>
      <c r="X731" s="3"/>
    </row>
    <row r="732" spans="1:24" ht="15.5" x14ac:dyDescent="0.35">
      <c r="A732" s="2" t="s">
        <v>1279</v>
      </c>
      <c r="B732" s="56">
        <v>729</v>
      </c>
      <c r="C732" s="2">
        <v>229</v>
      </c>
      <c r="D732" s="3">
        <v>4</v>
      </c>
      <c r="E732" s="3">
        <v>24.3</v>
      </c>
      <c r="G732" s="3">
        <v>15</v>
      </c>
      <c r="I732" s="3">
        <v>44.3</v>
      </c>
      <c r="J732" s="3">
        <v>5.6</v>
      </c>
      <c r="K732" s="3">
        <v>12.4</v>
      </c>
      <c r="M732" s="3">
        <v>0</v>
      </c>
      <c r="U732" s="2">
        <v>3</v>
      </c>
      <c r="V732" s="2" t="s">
        <v>1277</v>
      </c>
      <c r="W732" s="2"/>
      <c r="X732" s="3"/>
    </row>
    <row r="733" spans="1:24" ht="15.5" x14ac:dyDescent="0.35">
      <c r="A733" s="2" t="s">
        <v>1280</v>
      </c>
      <c r="B733" s="56">
        <v>730</v>
      </c>
      <c r="C733" s="2">
        <v>374</v>
      </c>
      <c r="D733" s="3">
        <v>0.7</v>
      </c>
      <c r="E733" s="3">
        <v>5.8</v>
      </c>
      <c r="G733" s="3">
        <v>34.200000000000003</v>
      </c>
      <c r="I733" s="3">
        <v>57.8</v>
      </c>
      <c r="J733" s="3">
        <v>1</v>
      </c>
      <c r="K733" s="3">
        <v>1.5</v>
      </c>
      <c r="M733" s="3">
        <v>0</v>
      </c>
      <c r="U733" s="2">
        <v>3</v>
      </c>
      <c r="V733" s="2" t="s">
        <v>1281</v>
      </c>
      <c r="W733" s="2"/>
      <c r="X733" s="3"/>
    </row>
    <row r="734" spans="1:24" ht="15.5" x14ac:dyDescent="0.35">
      <c r="A734" s="2" t="s">
        <v>1282</v>
      </c>
      <c r="B734" s="56">
        <v>731</v>
      </c>
      <c r="C734" s="2">
        <v>359</v>
      </c>
      <c r="D734" s="3">
        <v>1.5</v>
      </c>
      <c r="E734" s="3">
        <v>6.2</v>
      </c>
      <c r="G734" s="3">
        <v>32.200000000000003</v>
      </c>
      <c r="I734" s="3">
        <v>58.6</v>
      </c>
      <c r="J734" s="3">
        <v>1.2</v>
      </c>
      <c r="K734" s="3">
        <v>1.5</v>
      </c>
      <c r="M734" s="3">
        <v>0</v>
      </c>
      <c r="U734" s="2">
        <v>3</v>
      </c>
      <c r="V734" s="2" t="s">
        <v>1281</v>
      </c>
      <c r="W734" s="2"/>
      <c r="X734" s="3"/>
    </row>
    <row r="735" spans="1:24" ht="15.5" x14ac:dyDescent="0.35">
      <c r="A735" s="2" t="s">
        <v>1283</v>
      </c>
      <c r="B735" s="56">
        <v>732</v>
      </c>
      <c r="C735" s="2">
        <v>346</v>
      </c>
      <c r="D735" s="3">
        <v>1.2</v>
      </c>
      <c r="E735" s="3">
        <v>9.5</v>
      </c>
      <c r="G735" s="3">
        <v>30.1</v>
      </c>
      <c r="I735" s="3">
        <v>57.6</v>
      </c>
      <c r="J735" s="3">
        <v>1.2</v>
      </c>
      <c r="K735" s="3">
        <v>1.6</v>
      </c>
      <c r="M735" s="3">
        <v>0</v>
      </c>
      <c r="U735" s="2">
        <v>3</v>
      </c>
      <c r="V735" s="2" t="s">
        <v>1281</v>
      </c>
      <c r="W735" s="2"/>
      <c r="X735" s="3"/>
    </row>
    <row r="736" spans="1:24" ht="15.5" x14ac:dyDescent="0.35">
      <c r="A736" s="2" t="s">
        <v>1284</v>
      </c>
      <c r="B736" s="56">
        <v>733</v>
      </c>
      <c r="C736" s="2">
        <v>314</v>
      </c>
      <c r="D736" s="3">
        <v>1.5</v>
      </c>
      <c r="E736" s="3">
        <v>6.7</v>
      </c>
      <c r="G736" s="3">
        <v>25.8</v>
      </c>
      <c r="I736" s="3">
        <v>64.3</v>
      </c>
      <c r="J736" s="3">
        <v>1</v>
      </c>
      <c r="K736" s="3">
        <v>1.7</v>
      </c>
      <c r="M736" s="3">
        <v>0</v>
      </c>
      <c r="U736" s="2">
        <v>3</v>
      </c>
      <c r="V736" s="2" t="s">
        <v>1285</v>
      </c>
      <c r="W736" s="2"/>
      <c r="X736" s="3"/>
    </row>
    <row r="737" spans="1:24" ht="15.5" x14ac:dyDescent="0.35">
      <c r="A737" s="2" t="s">
        <v>1286</v>
      </c>
      <c r="B737" s="56">
        <v>734</v>
      </c>
      <c r="C737" s="2">
        <v>286</v>
      </c>
      <c r="D737" s="3">
        <v>2.9</v>
      </c>
      <c r="E737" s="3">
        <v>6</v>
      </c>
      <c r="G737" s="3">
        <v>22.2</v>
      </c>
      <c r="I737" s="3">
        <v>67.2</v>
      </c>
      <c r="J737" s="3">
        <v>0.4</v>
      </c>
      <c r="K737" s="3">
        <v>1.7</v>
      </c>
      <c r="M737" s="3">
        <v>0</v>
      </c>
      <c r="U737" s="2">
        <v>3</v>
      </c>
      <c r="V737" s="2" t="s">
        <v>1285</v>
      </c>
      <c r="W737" s="2"/>
      <c r="X737" s="3"/>
    </row>
    <row r="738" spans="1:24" ht="15.5" x14ac:dyDescent="0.35">
      <c r="A738" s="2" t="s">
        <v>1287</v>
      </c>
      <c r="B738" s="56">
        <v>735</v>
      </c>
      <c r="C738" s="2">
        <v>380</v>
      </c>
      <c r="D738" s="3">
        <v>42.2</v>
      </c>
      <c r="E738" s="3">
        <v>19.2</v>
      </c>
      <c r="G738" s="3">
        <v>33.1</v>
      </c>
      <c r="I738" s="3">
        <v>0</v>
      </c>
      <c r="J738" s="3">
        <v>0</v>
      </c>
      <c r="K738" s="3">
        <v>5.5</v>
      </c>
      <c r="M738" s="3">
        <v>0</v>
      </c>
      <c r="U738" s="2">
        <v>3</v>
      </c>
      <c r="V738" s="2" t="s">
        <v>1288</v>
      </c>
      <c r="W738" s="2"/>
      <c r="X738" s="3"/>
    </row>
    <row r="739" spans="1:24" ht="15.5" x14ac:dyDescent="0.35">
      <c r="A739" s="2" t="s">
        <v>1289</v>
      </c>
      <c r="B739" s="56">
        <v>736</v>
      </c>
      <c r="C739" s="2">
        <v>197</v>
      </c>
      <c r="D739" s="3">
        <v>65.400000000000006</v>
      </c>
      <c r="E739" s="3">
        <v>18.100000000000001</v>
      </c>
      <c r="G739" s="3">
        <v>13.3</v>
      </c>
      <c r="I739" s="3">
        <v>0</v>
      </c>
      <c r="J739" s="3">
        <v>0</v>
      </c>
      <c r="K739" s="3">
        <v>3.2</v>
      </c>
      <c r="M739" s="3">
        <v>0</v>
      </c>
      <c r="U739" s="2">
        <v>3</v>
      </c>
      <c r="V739" s="2" t="s">
        <v>1290</v>
      </c>
      <c r="W739" s="2"/>
      <c r="X739" s="3"/>
    </row>
    <row r="740" spans="1:24" ht="15.5" x14ac:dyDescent="0.35">
      <c r="A740" s="2" t="s">
        <v>1291</v>
      </c>
      <c r="B740" s="56">
        <v>737</v>
      </c>
      <c r="C740" s="2">
        <v>238</v>
      </c>
      <c r="D740" s="3">
        <v>59.3</v>
      </c>
      <c r="E740" s="3">
        <v>22.4</v>
      </c>
      <c r="G740" s="3">
        <v>15.8</v>
      </c>
      <c r="I740" s="3">
        <v>0</v>
      </c>
      <c r="J740" s="3">
        <v>0</v>
      </c>
      <c r="K740" s="3">
        <v>2.5</v>
      </c>
      <c r="M740" s="3">
        <v>0</v>
      </c>
      <c r="U740" s="2">
        <v>3</v>
      </c>
      <c r="V740" s="2" t="s">
        <v>1292</v>
      </c>
      <c r="W740" s="2"/>
      <c r="X740" s="3"/>
    </row>
    <row r="741" spans="1:24" ht="15.5" x14ac:dyDescent="0.35">
      <c r="A741" s="2" t="s">
        <v>1293</v>
      </c>
      <c r="B741" s="56">
        <v>738</v>
      </c>
      <c r="C741" s="2">
        <v>250</v>
      </c>
      <c r="D741" s="3">
        <v>59.5</v>
      </c>
      <c r="E741" s="3">
        <v>19.899999999999999</v>
      </c>
      <c r="G741" s="3">
        <v>18.3</v>
      </c>
      <c r="I741" s="3">
        <v>0</v>
      </c>
      <c r="J741" s="3">
        <v>0</v>
      </c>
      <c r="K741" s="3">
        <v>2.2999999999999998</v>
      </c>
      <c r="M741" s="3">
        <v>0</v>
      </c>
      <c r="U741" s="2">
        <v>3</v>
      </c>
      <c r="V741" s="2" t="s">
        <v>1294</v>
      </c>
      <c r="W741" s="2"/>
      <c r="X741" s="3"/>
    </row>
    <row r="742" spans="1:24" ht="15.5" x14ac:dyDescent="0.35">
      <c r="A742" s="2" t="s">
        <v>1295</v>
      </c>
      <c r="B742" s="56">
        <v>739</v>
      </c>
      <c r="C742" s="2">
        <v>141</v>
      </c>
      <c r="D742" s="3">
        <v>70.099999999999994</v>
      </c>
      <c r="E742" s="3">
        <v>20.9</v>
      </c>
      <c r="G742" s="3">
        <v>5.7</v>
      </c>
      <c r="I742" s="3">
        <v>0</v>
      </c>
      <c r="J742" s="3">
        <v>0</v>
      </c>
      <c r="K742" s="3">
        <v>3.3</v>
      </c>
      <c r="M742" s="3">
        <v>0</v>
      </c>
      <c r="U742" s="2">
        <v>3</v>
      </c>
      <c r="V742" s="2" t="s">
        <v>1296</v>
      </c>
      <c r="W742" s="2"/>
      <c r="X742" s="3"/>
    </row>
    <row r="743" spans="1:24" ht="15.5" x14ac:dyDescent="0.35">
      <c r="A743" s="2" t="s">
        <v>1297</v>
      </c>
      <c r="B743" s="56">
        <v>740</v>
      </c>
      <c r="C743" s="2">
        <v>238</v>
      </c>
      <c r="D743" s="3">
        <v>59.3</v>
      </c>
      <c r="E743" s="3">
        <v>22.4</v>
      </c>
      <c r="G743" s="3">
        <v>15.8</v>
      </c>
      <c r="I743" s="3">
        <v>0</v>
      </c>
      <c r="J743" s="3">
        <v>0</v>
      </c>
      <c r="K743" s="3">
        <v>2.5</v>
      </c>
      <c r="M743" s="3">
        <v>0</v>
      </c>
      <c r="U743" s="2">
        <v>3</v>
      </c>
      <c r="V743" s="2" t="s">
        <v>1298</v>
      </c>
      <c r="W743" s="2"/>
      <c r="X743" s="3"/>
    </row>
    <row r="744" spans="1:24" ht="15.5" x14ac:dyDescent="0.35">
      <c r="A744" s="2" t="s">
        <v>1299</v>
      </c>
      <c r="B744" s="56">
        <v>741</v>
      </c>
      <c r="C744" s="2">
        <v>101</v>
      </c>
      <c r="D744" s="3">
        <v>75.400000000000006</v>
      </c>
      <c r="E744" s="3">
        <v>19.899999999999999</v>
      </c>
      <c r="G744" s="3">
        <v>1.8</v>
      </c>
      <c r="I744" s="3">
        <v>0</v>
      </c>
      <c r="J744" s="3">
        <v>0</v>
      </c>
      <c r="K744" s="3">
        <v>2.9</v>
      </c>
      <c r="M744" s="3">
        <v>0</v>
      </c>
      <c r="U744" s="2">
        <v>3</v>
      </c>
      <c r="V744" s="2" t="s">
        <v>1298</v>
      </c>
      <c r="W744" s="2"/>
      <c r="X744" s="3"/>
    </row>
    <row r="745" spans="1:24" ht="15.5" x14ac:dyDescent="0.35">
      <c r="A745" s="2" t="s">
        <v>1300</v>
      </c>
      <c r="B745" s="56">
        <v>742</v>
      </c>
      <c r="C745" s="2">
        <v>440</v>
      </c>
      <c r="D745" s="3">
        <v>38.6</v>
      </c>
      <c r="E745" s="3">
        <v>15.5</v>
      </c>
      <c r="G745" s="3">
        <v>41.5</v>
      </c>
      <c r="I745" s="3">
        <v>0</v>
      </c>
      <c r="J745" s="3">
        <v>0</v>
      </c>
      <c r="K745" s="3">
        <v>4.4000000000000004</v>
      </c>
      <c r="M745" s="3">
        <v>0</v>
      </c>
      <c r="U745" s="2">
        <v>3</v>
      </c>
      <c r="V745" s="2" t="s">
        <v>1301</v>
      </c>
      <c r="W745" s="2"/>
      <c r="X745" s="3"/>
    </row>
    <row r="746" spans="1:24" ht="15.5" x14ac:dyDescent="0.35">
      <c r="A746" s="2" t="s">
        <v>240</v>
      </c>
      <c r="B746" s="56">
        <v>743</v>
      </c>
      <c r="C746" s="2">
        <v>432</v>
      </c>
      <c r="D746" s="3">
        <v>38.9</v>
      </c>
      <c r="E746" s="3">
        <v>16.600000000000001</v>
      </c>
      <c r="G746" s="3">
        <v>40</v>
      </c>
      <c r="I746" s="3">
        <v>0</v>
      </c>
      <c r="J746" s="3">
        <v>0</v>
      </c>
      <c r="K746" s="3">
        <v>4.5</v>
      </c>
      <c r="M746" s="3">
        <v>0</v>
      </c>
      <c r="U746" s="2">
        <v>3</v>
      </c>
      <c r="V746" s="2" t="s">
        <v>240</v>
      </c>
      <c r="W746" s="2"/>
      <c r="X746" s="3"/>
    </row>
    <row r="747" spans="1:24" ht="15.5" x14ac:dyDescent="0.35">
      <c r="A747" s="2" t="s">
        <v>1302</v>
      </c>
      <c r="B747" s="56">
        <v>744</v>
      </c>
      <c r="C747" s="2">
        <v>312</v>
      </c>
      <c r="D747" s="3">
        <v>52.6</v>
      </c>
      <c r="E747" s="3">
        <v>19.100000000000001</v>
      </c>
      <c r="G747" s="3">
        <v>25.6</v>
      </c>
      <c r="I747" s="3">
        <v>0</v>
      </c>
      <c r="J747" s="3">
        <v>0</v>
      </c>
      <c r="K747" s="3">
        <v>2.7</v>
      </c>
      <c r="M747" s="3">
        <v>0</v>
      </c>
      <c r="U747" s="2">
        <v>3</v>
      </c>
      <c r="V747" s="2" t="s">
        <v>221</v>
      </c>
      <c r="W747" s="2"/>
      <c r="X747" s="3"/>
    </row>
    <row r="748" spans="1:24" ht="15.5" x14ac:dyDescent="0.35">
      <c r="A748" s="2" t="s">
        <v>1303</v>
      </c>
      <c r="B748" s="56">
        <v>745</v>
      </c>
      <c r="C748" s="2">
        <v>219</v>
      </c>
      <c r="D748" s="3">
        <v>62.7</v>
      </c>
      <c r="E748" s="3">
        <v>19.8</v>
      </c>
      <c r="G748" s="3">
        <v>14.9</v>
      </c>
      <c r="I748" s="3">
        <v>0</v>
      </c>
      <c r="J748" s="3">
        <v>0</v>
      </c>
      <c r="K748" s="3">
        <v>2.6</v>
      </c>
      <c r="M748" s="3">
        <v>0</v>
      </c>
      <c r="U748" s="2">
        <v>3</v>
      </c>
      <c r="V748" s="2" t="s">
        <v>1304</v>
      </c>
      <c r="W748" s="2"/>
      <c r="X748" s="3"/>
    </row>
    <row r="749" spans="1:24" ht="15.5" x14ac:dyDescent="0.35">
      <c r="A749" s="2" t="s">
        <v>1305</v>
      </c>
      <c r="B749" s="56">
        <v>746</v>
      </c>
      <c r="C749" s="2">
        <v>276</v>
      </c>
      <c r="D749" s="3">
        <v>58.3</v>
      </c>
      <c r="E749" s="3">
        <v>15.7</v>
      </c>
      <c r="G749" s="3">
        <v>23.2</v>
      </c>
      <c r="I749" s="3">
        <v>0</v>
      </c>
      <c r="J749" s="3">
        <v>0</v>
      </c>
      <c r="K749" s="3">
        <v>2.8</v>
      </c>
      <c r="M749" s="3">
        <v>0</v>
      </c>
      <c r="U749" s="2">
        <v>3</v>
      </c>
      <c r="V749" s="2" t="s">
        <v>232</v>
      </c>
      <c r="W749" s="2"/>
      <c r="X749" s="3"/>
    </row>
    <row r="750" spans="1:24" ht="15.5" x14ac:dyDescent="0.35">
      <c r="A750" s="2" t="s">
        <v>1306</v>
      </c>
      <c r="B750" s="56">
        <v>747</v>
      </c>
      <c r="C750" s="2">
        <v>428</v>
      </c>
      <c r="D750" s="3">
        <v>40.6</v>
      </c>
      <c r="E750" s="3">
        <v>16.600000000000001</v>
      </c>
      <c r="G750" s="3">
        <v>38.4</v>
      </c>
      <c r="I750" s="3">
        <v>2.5</v>
      </c>
      <c r="J750" s="3">
        <v>0.5</v>
      </c>
      <c r="K750" s="3">
        <v>1.9</v>
      </c>
      <c r="M750" s="3">
        <v>0</v>
      </c>
      <c r="U750" s="2">
        <v>3</v>
      </c>
      <c r="V750" s="2" t="s">
        <v>233</v>
      </c>
      <c r="W750" s="2"/>
      <c r="X750" s="3"/>
    </row>
    <row r="751" spans="1:24" ht="15.5" x14ac:dyDescent="0.35">
      <c r="A751" s="2" t="s">
        <v>1307</v>
      </c>
      <c r="B751" s="56">
        <v>748</v>
      </c>
      <c r="C751" s="2">
        <v>269</v>
      </c>
      <c r="D751" s="3">
        <v>55.6</v>
      </c>
      <c r="E751" s="3">
        <v>20.3</v>
      </c>
      <c r="G751" s="3">
        <v>20.2</v>
      </c>
      <c r="I751" s="3">
        <v>0</v>
      </c>
      <c r="J751" s="3">
        <v>0</v>
      </c>
      <c r="K751" s="3">
        <v>3.9</v>
      </c>
      <c r="M751" s="3">
        <v>0</v>
      </c>
      <c r="U751" s="2">
        <v>3</v>
      </c>
      <c r="V751" s="2" t="s">
        <v>1308</v>
      </c>
      <c r="W751" s="2"/>
      <c r="X751" s="3"/>
    </row>
    <row r="752" spans="1:24" ht="15.5" x14ac:dyDescent="0.35">
      <c r="A752" s="2" t="s">
        <v>1309</v>
      </c>
      <c r="B752" s="56">
        <v>749</v>
      </c>
      <c r="C752" s="2">
        <v>227</v>
      </c>
      <c r="D752" s="3">
        <v>62.4</v>
      </c>
      <c r="E752" s="3">
        <v>18</v>
      </c>
      <c r="G752" s="3">
        <v>16.7</v>
      </c>
      <c r="I752" s="3">
        <v>0</v>
      </c>
      <c r="J752" s="3">
        <v>0</v>
      </c>
      <c r="K752" s="3">
        <v>2.9</v>
      </c>
      <c r="M752" s="3">
        <v>0</v>
      </c>
      <c r="U752" s="2">
        <v>3</v>
      </c>
      <c r="V752" s="2" t="s">
        <v>1310</v>
      </c>
      <c r="W752" s="2"/>
      <c r="X752" s="3"/>
    </row>
    <row r="753" spans="1:24" ht="15.5" x14ac:dyDescent="0.35">
      <c r="A753" s="2" t="s">
        <v>1311</v>
      </c>
      <c r="B753" s="56">
        <v>750</v>
      </c>
      <c r="C753" s="2">
        <v>376</v>
      </c>
      <c r="D753" s="3">
        <v>46.3</v>
      </c>
      <c r="E753" s="3">
        <v>15.2</v>
      </c>
      <c r="G753" s="3">
        <v>34.5</v>
      </c>
      <c r="I753" s="3">
        <v>0</v>
      </c>
      <c r="J753" s="3">
        <v>0</v>
      </c>
      <c r="K753" s="3">
        <v>4</v>
      </c>
      <c r="M753" s="3">
        <v>0</v>
      </c>
      <c r="U753" s="2">
        <v>3</v>
      </c>
      <c r="V753" s="2" t="s">
        <v>223</v>
      </c>
      <c r="W753" s="2"/>
      <c r="X753" s="3"/>
    </row>
    <row r="754" spans="1:24" ht="15.5" x14ac:dyDescent="0.35">
      <c r="A754" s="2" t="s">
        <v>1312</v>
      </c>
      <c r="B754" s="56">
        <v>751</v>
      </c>
      <c r="C754" s="2">
        <v>391</v>
      </c>
      <c r="D754" s="3">
        <v>41.9</v>
      </c>
      <c r="E754" s="3">
        <v>14.8</v>
      </c>
      <c r="G754" s="3">
        <v>34.1</v>
      </c>
      <c r="I754" s="3">
        <v>5</v>
      </c>
      <c r="J754" s="3">
        <v>0</v>
      </c>
      <c r="K754" s="3">
        <v>4.2</v>
      </c>
      <c r="M754" s="3">
        <v>0</v>
      </c>
      <c r="U754" s="2">
        <v>3</v>
      </c>
      <c r="V754" s="2" t="s">
        <v>223</v>
      </c>
      <c r="W754" s="2"/>
      <c r="X754" s="3"/>
    </row>
    <row r="755" spans="1:24" ht="15.5" x14ac:dyDescent="0.35">
      <c r="A755" s="2" t="s">
        <v>1313</v>
      </c>
      <c r="B755" s="56">
        <v>752</v>
      </c>
      <c r="C755" s="2">
        <v>314</v>
      </c>
      <c r="D755" s="3">
        <v>52.5</v>
      </c>
      <c r="E755" s="3">
        <v>16.100000000000001</v>
      </c>
      <c r="G755" s="3">
        <v>27.2</v>
      </c>
      <c r="I755" s="3">
        <v>0</v>
      </c>
      <c r="J755" s="3">
        <v>0</v>
      </c>
      <c r="K755" s="3">
        <v>4.2</v>
      </c>
      <c r="M755" s="3">
        <v>0</v>
      </c>
      <c r="U755" s="2">
        <v>3</v>
      </c>
      <c r="V755" s="2" t="s">
        <v>223</v>
      </c>
      <c r="W755" s="2"/>
      <c r="X755" s="3"/>
    </row>
    <row r="756" spans="1:24" ht="15.5" x14ac:dyDescent="0.35">
      <c r="A756" s="2" t="s">
        <v>1314</v>
      </c>
      <c r="B756" s="56">
        <v>753</v>
      </c>
      <c r="C756" s="2">
        <v>325</v>
      </c>
      <c r="D756" s="3">
        <v>52.2</v>
      </c>
      <c r="E756" s="3">
        <v>15.9</v>
      </c>
      <c r="G756" s="3">
        <v>28.5</v>
      </c>
      <c r="I756" s="3">
        <v>0</v>
      </c>
      <c r="J756" s="3">
        <v>0</v>
      </c>
      <c r="K756" s="3">
        <v>3.4</v>
      </c>
      <c r="M756" s="3">
        <v>0</v>
      </c>
      <c r="U756" s="2">
        <v>3</v>
      </c>
      <c r="V756" s="2" t="s">
        <v>223</v>
      </c>
      <c r="W756" s="2"/>
      <c r="X756" s="3"/>
    </row>
    <row r="757" spans="1:24" ht="15.5" x14ac:dyDescent="0.35">
      <c r="A757" s="2" t="s">
        <v>1315</v>
      </c>
      <c r="B757" s="56">
        <v>754</v>
      </c>
      <c r="C757" s="2">
        <v>340</v>
      </c>
      <c r="D757" s="3">
        <v>48.5</v>
      </c>
      <c r="E757" s="3">
        <v>18.3</v>
      </c>
      <c r="G757" s="3">
        <v>29</v>
      </c>
      <c r="I757" s="3">
        <v>0</v>
      </c>
      <c r="J757" s="3">
        <v>0</v>
      </c>
      <c r="K757" s="3">
        <v>4.2</v>
      </c>
      <c r="M757" s="3">
        <v>0</v>
      </c>
      <c r="U757" s="2">
        <v>3</v>
      </c>
      <c r="V757" s="2" t="s">
        <v>1316</v>
      </c>
      <c r="W757" s="2"/>
      <c r="X757" s="3"/>
    </row>
    <row r="758" spans="1:24" ht="15.5" x14ac:dyDescent="0.35">
      <c r="A758" s="2" t="s">
        <v>1317</v>
      </c>
      <c r="B758" s="56">
        <v>755</v>
      </c>
      <c r="C758" s="2">
        <v>466</v>
      </c>
      <c r="D758" s="3">
        <v>26.5</v>
      </c>
      <c r="E758" s="3">
        <v>26.1</v>
      </c>
      <c r="G758" s="3">
        <v>39.299999999999997</v>
      </c>
      <c r="I758" s="3">
        <v>0</v>
      </c>
      <c r="J758" s="3">
        <v>0</v>
      </c>
      <c r="K758" s="3">
        <v>8.1</v>
      </c>
      <c r="M758" s="3">
        <v>0</v>
      </c>
      <c r="U758" s="2">
        <v>3</v>
      </c>
      <c r="V758" s="2" t="s">
        <v>1318</v>
      </c>
      <c r="W758" s="2"/>
      <c r="X758" s="3"/>
    </row>
    <row r="759" spans="1:24" ht="15.5" x14ac:dyDescent="0.35">
      <c r="A759" s="2" t="s">
        <v>1319</v>
      </c>
      <c r="B759" s="56">
        <v>756</v>
      </c>
      <c r="C759" s="2">
        <v>464</v>
      </c>
      <c r="D759" s="3">
        <v>35</v>
      </c>
      <c r="E759" s="3">
        <v>13.3</v>
      </c>
      <c r="G759" s="3">
        <v>43.3</v>
      </c>
      <c r="I759" s="3">
        <v>4.0999999999999996</v>
      </c>
      <c r="J759" s="3">
        <v>0</v>
      </c>
      <c r="K759" s="3">
        <v>4.3</v>
      </c>
      <c r="M759" s="3">
        <v>0</v>
      </c>
      <c r="U759" s="2">
        <v>3</v>
      </c>
      <c r="V759" s="2" t="s">
        <v>235</v>
      </c>
      <c r="W759" s="2"/>
      <c r="X759" s="3"/>
    </row>
    <row r="760" spans="1:24" ht="15.5" x14ac:dyDescent="0.35">
      <c r="A760" s="2" t="s">
        <v>1320</v>
      </c>
      <c r="B760" s="56">
        <v>757</v>
      </c>
      <c r="C760" s="2">
        <v>202</v>
      </c>
      <c r="D760" s="3">
        <v>63.5</v>
      </c>
      <c r="E760" s="3">
        <v>15.5</v>
      </c>
      <c r="G760" s="3">
        <v>13</v>
      </c>
      <c r="I760" s="3">
        <v>4.5999999999999996</v>
      </c>
      <c r="J760" s="3">
        <v>0</v>
      </c>
      <c r="K760" s="3">
        <v>3.4</v>
      </c>
      <c r="M760" s="3">
        <v>0</v>
      </c>
      <c r="U760" s="2">
        <v>3</v>
      </c>
      <c r="V760" s="2" t="s">
        <v>1321</v>
      </c>
      <c r="W760" s="2"/>
      <c r="X760" s="3"/>
    </row>
    <row r="761" spans="1:24" ht="15.5" x14ac:dyDescent="0.35">
      <c r="A761" s="2" t="s">
        <v>1322</v>
      </c>
      <c r="B761" s="56">
        <v>758</v>
      </c>
      <c r="C761" s="2">
        <v>256</v>
      </c>
      <c r="D761" s="3">
        <v>59</v>
      </c>
      <c r="E761" s="3">
        <v>14.2</v>
      </c>
      <c r="G761" s="3">
        <v>19.899999999999999</v>
      </c>
      <c r="I761" s="3">
        <v>3.8</v>
      </c>
      <c r="J761" s="3">
        <v>0</v>
      </c>
      <c r="K761" s="3">
        <v>3.1</v>
      </c>
      <c r="M761" s="3">
        <v>0</v>
      </c>
      <c r="U761" s="2">
        <v>3</v>
      </c>
      <c r="V761" s="2" t="s">
        <v>226</v>
      </c>
      <c r="W761" s="2"/>
      <c r="X761" s="3"/>
    </row>
    <row r="762" spans="1:24" ht="15.5" x14ac:dyDescent="0.35">
      <c r="A762" s="2" t="s">
        <v>1323</v>
      </c>
      <c r="B762" s="56">
        <v>759</v>
      </c>
      <c r="C762" s="2">
        <v>288</v>
      </c>
      <c r="D762" s="3">
        <v>56</v>
      </c>
      <c r="E762" s="3">
        <v>11.5</v>
      </c>
      <c r="G762" s="3">
        <v>24</v>
      </c>
      <c r="I762" s="3">
        <v>5.5</v>
      </c>
      <c r="J762" s="3">
        <v>0</v>
      </c>
      <c r="K762" s="3">
        <v>3</v>
      </c>
      <c r="M762" s="3">
        <v>0</v>
      </c>
      <c r="U762" s="2">
        <v>3</v>
      </c>
      <c r="V762" s="2" t="s">
        <v>226</v>
      </c>
      <c r="W762" s="2"/>
      <c r="X762" s="3"/>
    </row>
    <row r="763" spans="1:24" ht="15.5" x14ac:dyDescent="0.35">
      <c r="A763" s="2" t="s">
        <v>1324</v>
      </c>
      <c r="B763" s="56">
        <v>760</v>
      </c>
      <c r="C763" s="2">
        <v>241</v>
      </c>
      <c r="D763" s="3">
        <v>61.8</v>
      </c>
      <c r="E763" s="3">
        <v>12.8</v>
      </c>
      <c r="G763" s="3">
        <v>19</v>
      </c>
      <c r="I763" s="3">
        <v>3.6</v>
      </c>
      <c r="J763" s="3">
        <v>0</v>
      </c>
      <c r="K763" s="3">
        <v>2.8</v>
      </c>
      <c r="M763" s="3">
        <v>0</v>
      </c>
      <c r="U763" s="2">
        <v>3</v>
      </c>
      <c r="V763" s="2" t="s">
        <v>226</v>
      </c>
      <c r="W763" s="2"/>
      <c r="X763" s="3"/>
    </row>
    <row r="764" spans="1:24" ht="15.5" x14ac:dyDescent="0.35">
      <c r="A764" s="2" t="s">
        <v>1325</v>
      </c>
      <c r="B764" s="56">
        <v>761</v>
      </c>
      <c r="C764" s="2">
        <v>203</v>
      </c>
      <c r="D764" s="3">
        <v>65</v>
      </c>
      <c r="E764" s="3">
        <v>11.2</v>
      </c>
      <c r="G764" s="3">
        <v>14.8</v>
      </c>
      <c r="I764" s="3">
        <v>5.3</v>
      </c>
      <c r="J764" s="3">
        <v>0</v>
      </c>
      <c r="K764" s="3">
        <v>3.7</v>
      </c>
      <c r="M764" s="3">
        <v>0</v>
      </c>
      <c r="U764" s="2">
        <v>3</v>
      </c>
      <c r="V764" s="2" t="s">
        <v>226</v>
      </c>
      <c r="W764" s="2"/>
      <c r="X764" s="3"/>
    </row>
    <row r="765" spans="1:24" ht="15.5" x14ac:dyDescent="0.35">
      <c r="A765" s="2" t="s">
        <v>1326</v>
      </c>
      <c r="B765" s="56">
        <v>762</v>
      </c>
      <c r="C765" s="2">
        <v>273</v>
      </c>
      <c r="D765" s="3">
        <v>59.5</v>
      </c>
      <c r="E765" s="3">
        <v>11.4</v>
      </c>
      <c r="G765" s="3">
        <v>23.8</v>
      </c>
      <c r="I765" s="3">
        <v>2.2999999999999998</v>
      </c>
      <c r="J765" s="3">
        <v>0</v>
      </c>
      <c r="K765" s="3">
        <v>3</v>
      </c>
      <c r="M765" s="3">
        <v>0</v>
      </c>
      <c r="U765" s="2">
        <v>3</v>
      </c>
      <c r="V765" s="2" t="s">
        <v>228</v>
      </c>
      <c r="W765" s="2"/>
      <c r="X765" s="3"/>
    </row>
    <row r="766" spans="1:24" ht="15.5" x14ac:dyDescent="0.35">
      <c r="A766" s="2" t="s">
        <v>1327</v>
      </c>
      <c r="B766" s="56">
        <v>763</v>
      </c>
      <c r="C766" s="2">
        <v>186</v>
      </c>
      <c r="D766" s="3">
        <v>65.099999999999994</v>
      </c>
      <c r="E766" s="3">
        <v>13</v>
      </c>
      <c r="G766" s="3">
        <v>11.6</v>
      </c>
      <c r="I766" s="3">
        <v>6.4</v>
      </c>
      <c r="J766" s="3">
        <v>0</v>
      </c>
      <c r="K766" s="3">
        <v>3.9</v>
      </c>
      <c r="M766" s="3">
        <v>0</v>
      </c>
      <c r="U766" s="2">
        <v>3</v>
      </c>
      <c r="V766" s="2" t="s">
        <v>228</v>
      </c>
      <c r="W766" s="2"/>
      <c r="X766" s="3"/>
    </row>
    <row r="767" spans="1:24" ht="15.5" x14ac:dyDescent="0.35">
      <c r="A767" s="2" t="s">
        <v>1328</v>
      </c>
      <c r="B767" s="56">
        <v>764</v>
      </c>
      <c r="C767" s="2">
        <v>378</v>
      </c>
      <c r="D767" s="3">
        <v>47.9</v>
      </c>
      <c r="E767" s="3">
        <v>14.5</v>
      </c>
      <c r="G767" s="3">
        <v>35</v>
      </c>
      <c r="I767" s="3">
        <v>0</v>
      </c>
      <c r="J767" s="3">
        <v>0</v>
      </c>
      <c r="K767" s="3">
        <v>2.6</v>
      </c>
      <c r="M767" s="3">
        <v>0</v>
      </c>
      <c r="U767" s="2">
        <v>3</v>
      </c>
      <c r="V767" s="2" t="s">
        <v>1329</v>
      </c>
      <c r="W767" s="2"/>
      <c r="X767" s="3"/>
    </row>
    <row r="768" spans="1:24" ht="15.5" x14ac:dyDescent="0.35">
      <c r="A768" s="2" t="s">
        <v>1330</v>
      </c>
      <c r="B768" s="56">
        <v>765</v>
      </c>
      <c r="C768" s="2">
        <v>426</v>
      </c>
      <c r="D768" s="3">
        <v>41.7</v>
      </c>
      <c r="E768" s="3">
        <v>15.8</v>
      </c>
      <c r="G768" s="3">
        <v>39.799999999999997</v>
      </c>
      <c r="I768" s="3">
        <v>0</v>
      </c>
      <c r="J768" s="3">
        <v>0</v>
      </c>
      <c r="K768" s="3">
        <v>2.7</v>
      </c>
      <c r="M768" s="3">
        <v>0</v>
      </c>
      <c r="U768" s="2">
        <v>3</v>
      </c>
      <c r="V768" s="2" t="s">
        <v>1331</v>
      </c>
      <c r="W768" s="2"/>
      <c r="X768" s="3"/>
    </row>
    <row r="769" spans="1:24" ht="15.5" x14ac:dyDescent="0.35">
      <c r="A769" s="2" t="s">
        <v>1332</v>
      </c>
      <c r="B769" s="56">
        <v>766</v>
      </c>
      <c r="C769" s="2">
        <v>259</v>
      </c>
      <c r="D769" s="3">
        <v>58.9</v>
      </c>
      <c r="E769" s="3">
        <v>12</v>
      </c>
      <c r="G769" s="3">
        <v>20.8</v>
      </c>
      <c r="I769" s="3">
        <v>5</v>
      </c>
      <c r="J769" s="3">
        <v>0</v>
      </c>
      <c r="K769" s="3">
        <v>3.3</v>
      </c>
      <c r="M769" s="3">
        <v>0</v>
      </c>
      <c r="U769" s="2">
        <v>3</v>
      </c>
      <c r="V769" s="2" t="s">
        <v>1333</v>
      </c>
      <c r="W769" s="2"/>
      <c r="X769" s="3"/>
    </row>
    <row r="770" spans="1:24" ht="15.5" x14ac:dyDescent="0.35">
      <c r="A770" s="2" t="s">
        <v>1334</v>
      </c>
      <c r="B770" s="56">
        <v>767</v>
      </c>
      <c r="C770" s="2">
        <v>292</v>
      </c>
      <c r="D770" s="3">
        <v>55.2</v>
      </c>
      <c r="E770" s="3">
        <v>13</v>
      </c>
      <c r="G770" s="3">
        <v>24</v>
      </c>
      <c r="I770" s="3">
        <v>4.9000000000000004</v>
      </c>
      <c r="J770" s="3">
        <v>0</v>
      </c>
      <c r="K770" s="3">
        <v>2.9</v>
      </c>
      <c r="M770" s="3">
        <v>0</v>
      </c>
      <c r="U770" s="2">
        <v>3</v>
      </c>
      <c r="V770" s="2" t="s">
        <v>235</v>
      </c>
      <c r="W770" s="2"/>
      <c r="X770" s="3"/>
    </row>
    <row r="771" spans="1:24" ht="15.5" x14ac:dyDescent="0.35">
      <c r="A771" s="2" t="s">
        <v>1335</v>
      </c>
      <c r="B771" s="56">
        <v>768</v>
      </c>
      <c r="C771" s="2">
        <v>298</v>
      </c>
      <c r="D771" s="3">
        <v>54.7</v>
      </c>
      <c r="E771" s="3">
        <v>11.3</v>
      </c>
      <c r="G771" s="3">
        <v>24.7</v>
      </c>
      <c r="I771" s="3">
        <v>6.6</v>
      </c>
      <c r="J771" s="3">
        <v>0</v>
      </c>
      <c r="K771" s="3">
        <v>2.7</v>
      </c>
      <c r="M771" s="3">
        <v>0</v>
      </c>
      <c r="U771" s="2">
        <v>3</v>
      </c>
      <c r="V771" s="2" t="s">
        <v>235</v>
      </c>
      <c r="W771" s="2"/>
      <c r="X771" s="3"/>
    </row>
    <row r="772" spans="1:24" ht="15.5" x14ac:dyDescent="0.35">
      <c r="A772" s="2" t="s">
        <v>1336</v>
      </c>
      <c r="B772" s="56">
        <v>769</v>
      </c>
      <c r="C772" s="2">
        <v>342</v>
      </c>
      <c r="D772" s="3">
        <v>54.4</v>
      </c>
      <c r="E772" s="3">
        <v>9.5</v>
      </c>
      <c r="G772" s="3">
        <v>32.5</v>
      </c>
      <c r="I772" s="3">
        <v>2.1</v>
      </c>
      <c r="J772" s="3">
        <v>0</v>
      </c>
      <c r="K772" s="3">
        <v>1.5</v>
      </c>
      <c r="M772" s="3">
        <v>0</v>
      </c>
      <c r="U772" s="2">
        <v>3</v>
      </c>
      <c r="V772" s="2" t="s">
        <v>235</v>
      </c>
      <c r="W772" s="2"/>
      <c r="X772" s="3"/>
    </row>
    <row r="773" spans="1:24" ht="15.5" x14ac:dyDescent="0.35">
      <c r="A773" s="2" t="s">
        <v>1337</v>
      </c>
      <c r="B773" s="56">
        <v>770</v>
      </c>
      <c r="C773" s="2">
        <v>327</v>
      </c>
      <c r="D773" s="3">
        <v>53.5</v>
      </c>
      <c r="E773" s="3">
        <v>13.5</v>
      </c>
      <c r="G773" s="3">
        <v>29.9</v>
      </c>
      <c r="I773" s="3">
        <v>0</v>
      </c>
      <c r="J773" s="3">
        <v>0</v>
      </c>
      <c r="K773" s="3">
        <v>3.1</v>
      </c>
      <c r="M773" s="3">
        <v>0</v>
      </c>
      <c r="U773" s="2">
        <v>3</v>
      </c>
      <c r="V773" s="2" t="s">
        <v>235</v>
      </c>
      <c r="W773" s="2"/>
      <c r="X773" s="3"/>
    </row>
    <row r="774" spans="1:24" ht="15.5" x14ac:dyDescent="0.35">
      <c r="A774" s="2" t="s">
        <v>1338</v>
      </c>
      <c r="B774" s="56">
        <v>771</v>
      </c>
      <c r="C774" s="2">
        <v>246</v>
      </c>
      <c r="D774" s="3">
        <v>64.8</v>
      </c>
      <c r="E774" s="3">
        <v>12.1</v>
      </c>
      <c r="G774" s="3">
        <v>21.5</v>
      </c>
      <c r="I774" s="3">
        <v>0</v>
      </c>
      <c r="J774" s="3">
        <v>0</v>
      </c>
      <c r="K774" s="3">
        <v>1.6</v>
      </c>
      <c r="M774" s="3">
        <v>0</v>
      </c>
      <c r="U774" s="2">
        <v>3</v>
      </c>
      <c r="V774" s="2" t="s">
        <v>235</v>
      </c>
      <c r="W774" s="2"/>
      <c r="X774" s="3"/>
    </row>
    <row r="775" spans="1:24" ht="15.5" x14ac:dyDescent="0.35">
      <c r="A775" s="2" t="s">
        <v>1339</v>
      </c>
      <c r="B775" s="56">
        <v>772</v>
      </c>
      <c r="C775" s="2">
        <v>362</v>
      </c>
      <c r="D775" s="3">
        <v>13</v>
      </c>
      <c r="E775" s="3">
        <v>8.1999999999999993</v>
      </c>
      <c r="G775" s="3">
        <v>1.9</v>
      </c>
      <c r="I775" s="3">
        <v>75.599999999999994</v>
      </c>
      <c r="J775" s="3">
        <v>1.6</v>
      </c>
      <c r="K775" s="3">
        <v>1.3</v>
      </c>
      <c r="M775" s="3">
        <v>0</v>
      </c>
      <c r="U775" s="2">
        <v>3</v>
      </c>
      <c r="V775" s="2" t="s">
        <v>1340</v>
      </c>
      <c r="W775" s="2"/>
      <c r="X775" s="3"/>
    </row>
    <row r="776" spans="1:24" ht="15.5" x14ac:dyDescent="0.35">
      <c r="A776" s="2" t="s">
        <v>1341</v>
      </c>
      <c r="B776" s="56">
        <v>773</v>
      </c>
      <c r="C776" s="2">
        <v>359</v>
      </c>
      <c r="D776" s="3">
        <v>13.4</v>
      </c>
      <c r="E776" s="3">
        <v>7.4</v>
      </c>
      <c r="G776" s="3">
        <v>0.9</v>
      </c>
      <c r="I776" s="3">
        <v>77.7</v>
      </c>
      <c r="J776" s="3">
        <v>0.6</v>
      </c>
      <c r="K776" s="3">
        <v>0.6</v>
      </c>
      <c r="M776" s="3">
        <v>0</v>
      </c>
      <c r="U776" s="2">
        <v>3</v>
      </c>
      <c r="V776" s="2" t="s">
        <v>1342</v>
      </c>
      <c r="W776" s="2"/>
      <c r="X776" s="3"/>
    </row>
    <row r="777" spans="1:24" ht="15.5" x14ac:dyDescent="0.35">
      <c r="A777" s="2" t="s">
        <v>1343</v>
      </c>
      <c r="B777" s="56">
        <v>774</v>
      </c>
      <c r="C777" s="2">
        <v>366</v>
      </c>
      <c r="D777" s="3">
        <v>12</v>
      </c>
      <c r="E777" s="3">
        <v>7.6</v>
      </c>
      <c r="G777" s="3">
        <v>1</v>
      </c>
      <c r="I777" s="3">
        <v>78.900000000000006</v>
      </c>
      <c r="J777" s="3">
        <v>0.4</v>
      </c>
      <c r="K777" s="3">
        <v>0.5</v>
      </c>
      <c r="M777" s="3">
        <v>0</v>
      </c>
      <c r="U777" s="2">
        <v>3</v>
      </c>
      <c r="V777" s="2" t="s">
        <v>353</v>
      </c>
      <c r="W777" s="2"/>
      <c r="X777" s="3"/>
    </row>
    <row r="778" spans="1:24" ht="15.5" x14ac:dyDescent="0.35">
      <c r="A778" s="2" t="s">
        <v>1344</v>
      </c>
      <c r="B778" s="56">
        <v>775</v>
      </c>
      <c r="C778" s="2">
        <v>402</v>
      </c>
      <c r="D778" s="3">
        <v>2.7</v>
      </c>
      <c r="E778" s="3">
        <v>6.2</v>
      </c>
      <c r="G778" s="3">
        <v>1.8</v>
      </c>
      <c r="I778" s="3">
        <v>87.4</v>
      </c>
      <c r="J778" s="3">
        <v>0.1</v>
      </c>
      <c r="K778" s="3">
        <v>1.9</v>
      </c>
      <c r="M778" s="3">
        <v>0</v>
      </c>
      <c r="N778" s="3">
        <v>1.9</v>
      </c>
      <c r="O778" s="4">
        <v>0</v>
      </c>
      <c r="U778" s="2">
        <v>3</v>
      </c>
      <c r="V778" s="2" t="s">
        <v>1345</v>
      </c>
      <c r="W778" s="2"/>
      <c r="X778" s="3"/>
    </row>
    <row r="779" spans="1:24" ht="15.5" x14ac:dyDescent="0.35">
      <c r="A779" s="2" t="s">
        <v>1346</v>
      </c>
      <c r="B779" s="56">
        <v>776</v>
      </c>
      <c r="C779" s="2">
        <v>394</v>
      </c>
      <c r="D779" s="3">
        <v>8.6</v>
      </c>
      <c r="E779" s="3">
        <v>14.5</v>
      </c>
      <c r="G779" s="3">
        <v>7.9</v>
      </c>
      <c r="I779" s="3">
        <v>67.3</v>
      </c>
      <c r="J779" s="3">
        <v>1.5</v>
      </c>
      <c r="K779" s="3">
        <v>1.7</v>
      </c>
      <c r="M779" s="3">
        <v>0</v>
      </c>
      <c r="U779" s="2">
        <v>3</v>
      </c>
      <c r="V779" s="2" t="s">
        <v>1347</v>
      </c>
      <c r="W779" s="2"/>
      <c r="X779" s="3"/>
    </row>
    <row r="780" spans="1:24" ht="15.5" x14ac:dyDescent="0.35">
      <c r="A780" s="2" t="s">
        <v>1348</v>
      </c>
      <c r="B780" s="56">
        <v>777</v>
      </c>
      <c r="C780" s="2">
        <v>404</v>
      </c>
      <c r="D780" s="3">
        <v>7.5</v>
      </c>
      <c r="E780" s="3">
        <v>12.5</v>
      </c>
      <c r="G780" s="3">
        <v>9.1</v>
      </c>
      <c r="I780" s="3">
        <v>69.2</v>
      </c>
      <c r="J780" s="3">
        <v>1.6</v>
      </c>
      <c r="K780" s="3">
        <v>1.7</v>
      </c>
      <c r="M780" s="3">
        <v>0</v>
      </c>
      <c r="U780" s="2">
        <v>3</v>
      </c>
      <c r="V780" s="2" t="s">
        <v>357</v>
      </c>
      <c r="W780" s="2"/>
      <c r="X780" s="3"/>
    </row>
    <row r="781" spans="1:24" ht="15.5" x14ac:dyDescent="0.35">
      <c r="A781" s="2" t="s">
        <v>1349</v>
      </c>
      <c r="B781" s="56">
        <v>778</v>
      </c>
      <c r="C781" s="2">
        <v>400</v>
      </c>
      <c r="D781" s="3">
        <v>8.6999999999999993</v>
      </c>
      <c r="E781" s="3">
        <v>11.4</v>
      </c>
      <c r="G781" s="3">
        <v>9.3000000000000007</v>
      </c>
      <c r="I781" s="3">
        <v>68.599999999999994</v>
      </c>
      <c r="J781" s="3">
        <v>1.8</v>
      </c>
      <c r="K781" s="3">
        <v>2</v>
      </c>
      <c r="M781" s="3">
        <v>0</v>
      </c>
      <c r="U781" s="2">
        <v>3</v>
      </c>
      <c r="V781" s="2" t="s">
        <v>1350</v>
      </c>
      <c r="W781" s="2"/>
      <c r="X781" s="3"/>
    </row>
    <row r="782" spans="1:24" ht="15.5" x14ac:dyDescent="0.35">
      <c r="A782" s="2" t="s">
        <v>1351</v>
      </c>
      <c r="B782" s="56">
        <v>779</v>
      </c>
      <c r="C782" s="2">
        <v>352</v>
      </c>
      <c r="D782" s="3">
        <v>11.4</v>
      </c>
      <c r="E782" s="3">
        <v>13.5</v>
      </c>
      <c r="G782" s="3">
        <v>6.5</v>
      </c>
      <c r="I782" s="3">
        <v>62.2</v>
      </c>
      <c r="J782" s="3">
        <v>6</v>
      </c>
      <c r="K782" s="3">
        <v>6.4</v>
      </c>
      <c r="M782" s="3">
        <v>0</v>
      </c>
      <c r="U782" s="2">
        <v>3</v>
      </c>
      <c r="V782" s="2" t="s">
        <v>361</v>
      </c>
      <c r="W782" s="2"/>
      <c r="X782" s="3"/>
    </row>
    <row r="783" spans="1:24" ht="15.5" x14ac:dyDescent="0.35">
      <c r="A783" s="2" t="s">
        <v>1352</v>
      </c>
      <c r="B783" s="56">
        <v>780</v>
      </c>
      <c r="C783" s="2">
        <v>371</v>
      </c>
      <c r="D783" s="3">
        <v>9.3000000000000007</v>
      </c>
      <c r="E783" s="3">
        <v>9.6</v>
      </c>
      <c r="G783" s="3">
        <v>1.3</v>
      </c>
      <c r="I783" s="3">
        <v>78.3</v>
      </c>
      <c r="J783" s="3">
        <v>1.1000000000000001</v>
      </c>
      <c r="K783" s="3">
        <v>1.5</v>
      </c>
      <c r="M783" s="3">
        <v>0</v>
      </c>
      <c r="U783" s="2">
        <v>3</v>
      </c>
      <c r="V783" s="2" t="s">
        <v>1353</v>
      </c>
      <c r="W783" s="2"/>
      <c r="X783" s="3"/>
    </row>
    <row r="784" spans="1:24" ht="15.5" x14ac:dyDescent="0.35">
      <c r="A784" s="2" t="s">
        <v>1354</v>
      </c>
      <c r="B784" s="56">
        <v>781</v>
      </c>
      <c r="C784" s="2">
        <v>365</v>
      </c>
      <c r="D784" s="3">
        <v>11.4</v>
      </c>
      <c r="E784" s="3">
        <v>10.1</v>
      </c>
      <c r="G784" s="3">
        <v>1.6</v>
      </c>
      <c r="I784" s="3">
        <v>75.900000000000006</v>
      </c>
      <c r="J784" s="3">
        <v>1.2</v>
      </c>
      <c r="K784" s="3">
        <v>1</v>
      </c>
      <c r="M784" s="3">
        <v>0</v>
      </c>
      <c r="U784" s="2">
        <v>3</v>
      </c>
      <c r="V784" s="2" t="s">
        <v>1353</v>
      </c>
      <c r="W784" s="2"/>
      <c r="X784" s="3"/>
    </row>
    <row r="785" spans="1:24" ht="15.5" x14ac:dyDescent="0.35">
      <c r="A785" s="2" t="s">
        <v>1355</v>
      </c>
      <c r="B785" s="56">
        <v>782</v>
      </c>
      <c r="C785" s="2">
        <v>363</v>
      </c>
      <c r="D785" s="3">
        <v>10.199999999999999</v>
      </c>
      <c r="E785" s="3">
        <v>8.4</v>
      </c>
      <c r="G785" s="3">
        <v>0.6</v>
      </c>
      <c r="I785" s="3">
        <v>79.099999999999994</v>
      </c>
      <c r="J785" s="3">
        <v>1.2</v>
      </c>
      <c r="K785" s="3">
        <v>1.7</v>
      </c>
      <c r="M785" s="3">
        <v>0</v>
      </c>
      <c r="U785" s="2">
        <v>3</v>
      </c>
      <c r="V785" s="2" t="s">
        <v>1356</v>
      </c>
      <c r="W785" s="2"/>
      <c r="X785" s="3"/>
    </row>
    <row r="786" spans="1:24" ht="15.5" x14ac:dyDescent="0.35">
      <c r="A786" s="2" t="s">
        <v>1357</v>
      </c>
      <c r="B786" s="56">
        <v>783</v>
      </c>
      <c r="C786" s="2">
        <v>367</v>
      </c>
      <c r="D786" s="3">
        <v>10.199999999999999</v>
      </c>
      <c r="E786" s="3">
        <v>8.9</v>
      </c>
      <c r="G786" s="3">
        <v>0.9</v>
      </c>
      <c r="I786" s="3">
        <v>78.8</v>
      </c>
      <c r="J786" s="3">
        <v>0.8</v>
      </c>
      <c r="K786" s="3">
        <v>1.2</v>
      </c>
      <c r="M786" s="3">
        <v>0</v>
      </c>
      <c r="U786" s="2">
        <v>3</v>
      </c>
      <c r="V786" s="2" t="s">
        <v>1358</v>
      </c>
      <c r="W786" s="2"/>
      <c r="X786" s="3"/>
    </row>
    <row r="787" spans="1:24" ht="15.5" x14ac:dyDescent="0.35">
      <c r="A787" s="2" t="s">
        <v>1359</v>
      </c>
      <c r="B787" s="56">
        <v>784</v>
      </c>
      <c r="C787" s="2">
        <v>364</v>
      </c>
      <c r="D787" s="3">
        <v>11.6</v>
      </c>
      <c r="E787" s="3">
        <v>12.6</v>
      </c>
      <c r="G787" s="3">
        <v>5.9</v>
      </c>
      <c r="I787" s="3">
        <v>67.400000000000006</v>
      </c>
      <c r="J787" s="3">
        <v>2.8</v>
      </c>
      <c r="K787" s="3">
        <v>2.5</v>
      </c>
      <c r="M787" s="3">
        <v>0</v>
      </c>
      <c r="U787" s="2">
        <v>3</v>
      </c>
      <c r="V787" s="2" t="s">
        <v>1360</v>
      </c>
      <c r="W787" s="2"/>
      <c r="X787" s="3"/>
    </row>
    <row r="788" spans="1:24" ht="15.5" x14ac:dyDescent="0.35">
      <c r="A788" s="2" t="s">
        <v>1361</v>
      </c>
      <c r="B788" s="56">
        <v>785</v>
      </c>
      <c r="C788" s="2">
        <v>390</v>
      </c>
      <c r="D788" s="3">
        <v>5.4</v>
      </c>
      <c r="E788" s="3">
        <v>12.9</v>
      </c>
      <c r="G788" s="3">
        <v>6</v>
      </c>
      <c r="I788" s="3">
        <v>73.5</v>
      </c>
      <c r="J788" s="3">
        <v>2.7</v>
      </c>
      <c r="K788" s="3">
        <v>2.2000000000000002</v>
      </c>
      <c r="M788" s="3">
        <v>0</v>
      </c>
      <c r="U788" s="2">
        <v>3</v>
      </c>
      <c r="V788" s="2" t="s">
        <v>1360</v>
      </c>
      <c r="W788" s="2"/>
      <c r="X788" s="3"/>
    </row>
    <row r="789" spans="1:24" ht="15.5" x14ac:dyDescent="0.35">
      <c r="A789" s="2" t="s">
        <v>1362</v>
      </c>
      <c r="B789" s="56">
        <v>786</v>
      </c>
      <c r="C789" s="2">
        <v>358</v>
      </c>
      <c r="D789" s="3">
        <v>11.2</v>
      </c>
      <c r="E789" s="3">
        <v>0.5</v>
      </c>
      <c r="G789" s="3">
        <v>0.3</v>
      </c>
      <c r="I789" s="3">
        <v>87.9</v>
      </c>
      <c r="J789" s="3">
        <v>0.2</v>
      </c>
      <c r="K789" s="3">
        <v>0.1</v>
      </c>
      <c r="M789" s="3">
        <v>0</v>
      </c>
      <c r="U789" s="2">
        <v>3</v>
      </c>
      <c r="V789" s="2" t="s">
        <v>1363</v>
      </c>
      <c r="W789" s="2"/>
      <c r="X789" s="3"/>
    </row>
    <row r="790" spans="1:24" ht="15.5" x14ac:dyDescent="0.35">
      <c r="A790" s="2" t="s">
        <v>1364</v>
      </c>
      <c r="B790" s="56">
        <v>787</v>
      </c>
      <c r="C790" s="2">
        <v>375</v>
      </c>
      <c r="D790" s="3">
        <v>7.5</v>
      </c>
      <c r="E790" s="3">
        <v>8</v>
      </c>
      <c r="G790" s="3">
        <v>4.2</v>
      </c>
      <c r="I790" s="3">
        <v>78.900000000000006</v>
      </c>
      <c r="J790" s="3">
        <v>2.7</v>
      </c>
      <c r="K790" s="3">
        <v>1.4</v>
      </c>
      <c r="M790" s="3">
        <v>0</v>
      </c>
      <c r="U790" s="2">
        <v>3</v>
      </c>
      <c r="V790" s="2" t="s">
        <v>1365</v>
      </c>
      <c r="W790" s="2"/>
      <c r="X790" s="3"/>
    </row>
    <row r="791" spans="1:24" ht="15.5" x14ac:dyDescent="0.35">
      <c r="A791" s="2" t="s">
        <v>1366</v>
      </c>
      <c r="B791" s="56">
        <v>788</v>
      </c>
      <c r="C791" s="2">
        <v>360</v>
      </c>
      <c r="D791" s="3">
        <v>11.2</v>
      </c>
      <c r="E791" s="3">
        <v>9</v>
      </c>
      <c r="G791" s="3">
        <v>4.5</v>
      </c>
      <c r="I791" s="3">
        <v>73.8</v>
      </c>
      <c r="J791" s="3">
        <v>2</v>
      </c>
      <c r="K791" s="3">
        <v>1.5</v>
      </c>
      <c r="M791" s="3">
        <v>0</v>
      </c>
      <c r="U791" s="2">
        <v>3</v>
      </c>
      <c r="V791" s="2" t="s">
        <v>1367</v>
      </c>
      <c r="W791" s="2"/>
      <c r="X791" s="3"/>
    </row>
    <row r="792" spans="1:24" ht="15.5" x14ac:dyDescent="0.35">
      <c r="A792" s="2" t="s">
        <v>1368</v>
      </c>
      <c r="B792" s="56">
        <v>789</v>
      </c>
      <c r="C792" s="2">
        <v>380</v>
      </c>
      <c r="D792" s="3">
        <v>2.5</v>
      </c>
      <c r="E792" s="3">
        <v>8.5</v>
      </c>
      <c r="G792" s="3">
        <v>1.6</v>
      </c>
      <c r="I792" s="3">
        <v>85.2</v>
      </c>
      <c r="J792" s="3">
        <v>0.6</v>
      </c>
      <c r="K792" s="3">
        <v>2.2000000000000002</v>
      </c>
      <c r="M792" s="3">
        <v>0</v>
      </c>
      <c r="N792" s="3">
        <v>1.3</v>
      </c>
      <c r="O792" s="4">
        <v>0</v>
      </c>
      <c r="U792" s="2">
        <v>3</v>
      </c>
      <c r="V792" s="2" t="s">
        <v>1369</v>
      </c>
      <c r="W792" s="2"/>
      <c r="X792" s="3"/>
    </row>
    <row r="793" spans="1:24" ht="15.5" x14ac:dyDescent="0.35">
      <c r="A793" s="2" t="s">
        <v>1370</v>
      </c>
      <c r="B793" s="56">
        <v>790</v>
      </c>
      <c r="C793" s="2">
        <v>347</v>
      </c>
      <c r="D793" s="3">
        <v>10.4</v>
      </c>
      <c r="E793" s="3">
        <v>8.1999999999999993</v>
      </c>
      <c r="G793" s="3">
        <v>2.1</v>
      </c>
      <c r="I793" s="3">
        <v>76.3</v>
      </c>
      <c r="J793" s="3">
        <v>1.1000000000000001</v>
      </c>
      <c r="K793" s="3">
        <v>3</v>
      </c>
      <c r="M793" s="3">
        <v>0</v>
      </c>
      <c r="U793" s="2">
        <v>3</v>
      </c>
      <c r="V793" s="2" t="s">
        <v>1371</v>
      </c>
      <c r="W793" s="2"/>
      <c r="X793" s="3"/>
    </row>
    <row r="794" spans="1:24" ht="15.5" x14ac:dyDescent="0.35">
      <c r="A794" s="2" t="s">
        <v>1372</v>
      </c>
      <c r="B794" s="56">
        <v>791</v>
      </c>
      <c r="C794" s="2">
        <v>354</v>
      </c>
      <c r="D794" s="3">
        <v>11.8</v>
      </c>
      <c r="E794" s="3">
        <v>10.6</v>
      </c>
      <c r="G794" s="3">
        <v>3.6</v>
      </c>
      <c r="I794" s="3">
        <v>71.599999999999994</v>
      </c>
      <c r="J794" s="3">
        <v>3.3</v>
      </c>
      <c r="K794" s="3">
        <v>2.4</v>
      </c>
      <c r="M794" s="3">
        <v>0</v>
      </c>
      <c r="U794" s="2">
        <v>3</v>
      </c>
      <c r="V794" s="2" t="s">
        <v>1373</v>
      </c>
      <c r="W794" s="2"/>
      <c r="X794" s="3"/>
    </row>
    <row r="795" spans="1:24" ht="15.5" x14ac:dyDescent="0.35">
      <c r="A795" s="2" t="s">
        <v>1374</v>
      </c>
      <c r="B795" s="56">
        <v>792</v>
      </c>
      <c r="C795" s="2">
        <v>385</v>
      </c>
      <c r="D795" s="3">
        <v>6</v>
      </c>
      <c r="E795" s="3">
        <v>12.6</v>
      </c>
      <c r="G795" s="3">
        <v>5.6</v>
      </c>
      <c r="I795" s="3">
        <v>73.2</v>
      </c>
      <c r="J795" s="3">
        <v>1.8</v>
      </c>
      <c r="K795" s="3">
        <v>2.6</v>
      </c>
      <c r="M795" s="3">
        <v>0</v>
      </c>
      <c r="U795" s="2">
        <v>3</v>
      </c>
      <c r="V795" s="2" t="s">
        <v>1373</v>
      </c>
      <c r="W795" s="2"/>
      <c r="X795" s="3"/>
    </row>
    <row r="796" spans="1:24" ht="15.5" x14ac:dyDescent="0.35">
      <c r="A796" s="2" t="s">
        <v>1375</v>
      </c>
      <c r="B796" s="56">
        <v>793</v>
      </c>
      <c r="C796" s="2">
        <v>371</v>
      </c>
      <c r="D796" s="3">
        <v>8.1999999999999993</v>
      </c>
      <c r="E796" s="3">
        <v>10.199999999999999</v>
      </c>
      <c r="G796" s="3">
        <v>4</v>
      </c>
      <c r="I796" s="3">
        <v>75.400000000000006</v>
      </c>
      <c r="J796" s="3">
        <v>3.2</v>
      </c>
      <c r="K796" s="3">
        <v>2.2000000000000002</v>
      </c>
      <c r="M796" s="3">
        <v>0</v>
      </c>
      <c r="U796" s="2">
        <v>3</v>
      </c>
      <c r="V796" s="2" t="s">
        <v>1373</v>
      </c>
      <c r="W796" s="2"/>
      <c r="X796" s="3"/>
    </row>
    <row r="797" spans="1:24" ht="15.5" x14ac:dyDescent="0.35">
      <c r="A797" s="2" t="s">
        <v>1376</v>
      </c>
      <c r="B797" s="56">
        <v>794</v>
      </c>
      <c r="C797" s="2">
        <v>369</v>
      </c>
      <c r="D797" s="3">
        <v>9.5</v>
      </c>
      <c r="E797" s="3">
        <v>12.5</v>
      </c>
      <c r="G797" s="3">
        <v>5.2</v>
      </c>
      <c r="I797" s="3">
        <v>70.099999999999994</v>
      </c>
      <c r="J797" s="3">
        <v>5</v>
      </c>
      <c r="K797" s="3">
        <v>2.7</v>
      </c>
      <c r="M797" s="3">
        <v>0</v>
      </c>
      <c r="U797" s="2">
        <v>3</v>
      </c>
      <c r="V797" s="2" t="s">
        <v>1377</v>
      </c>
      <c r="W797" s="2"/>
      <c r="X797" s="3"/>
    </row>
    <row r="798" spans="1:24" ht="15.5" x14ac:dyDescent="0.35">
      <c r="A798" s="2" t="s">
        <v>1378</v>
      </c>
      <c r="B798" s="56">
        <v>795</v>
      </c>
      <c r="C798" s="2">
        <v>373</v>
      </c>
      <c r="H798" s="3">
        <v>45.3</v>
      </c>
      <c r="I798" s="3">
        <v>26</v>
      </c>
      <c r="J798" s="3">
        <v>4</v>
      </c>
      <c r="K798" s="3">
        <v>0</v>
      </c>
      <c r="L798" s="2">
        <v>40</v>
      </c>
      <c r="M798" s="3">
        <v>1000</v>
      </c>
      <c r="N798" s="3">
        <v>9.06</v>
      </c>
      <c r="O798" s="4">
        <v>103</v>
      </c>
      <c r="P798" s="4">
        <v>1.06</v>
      </c>
      <c r="Q798" s="4">
        <v>0.8</v>
      </c>
      <c r="R798" s="4">
        <v>2.27</v>
      </c>
      <c r="U798" s="2">
        <v>3</v>
      </c>
      <c r="V798" s="2" t="s">
        <v>1377</v>
      </c>
      <c r="W798" s="2"/>
      <c r="X798" s="3"/>
    </row>
    <row r="799" spans="1:24" ht="15.5" x14ac:dyDescent="0.35">
      <c r="A799" s="2" t="s">
        <v>1379</v>
      </c>
      <c r="B799" s="56">
        <v>796</v>
      </c>
      <c r="C799" s="2">
        <v>176</v>
      </c>
      <c r="F799" s="3">
        <v>18</v>
      </c>
      <c r="H799" s="3">
        <v>4.3</v>
      </c>
      <c r="J799" s="3">
        <v>43</v>
      </c>
      <c r="M799" s="3">
        <v>124</v>
      </c>
      <c r="N799" s="3">
        <v>3.67</v>
      </c>
      <c r="O799" s="4">
        <v>5</v>
      </c>
      <c r="P799" s="4">
        <v>0.67</v>
      </c>
      <c r="Q799" s="4">
        <v>0.5</v>
      </c>
      <c r="R799" s="4">
        <v>17.7</v>
      </c>
      <c r="U799" s="2">
        <v>3</v>
      </c>
      <c r="V799" s="2" t="s">
        <v>1380</v>
      </c>
      <c r="W799" s="2"/>
      <c r="X799" s="3"/>
    </row>
    <row r="800" spans="1:24" ht="15.5" x14ac:dyDescent="0.35">
      <c r="A800" s="2" t="s">
        <v>1381</v>
      </c>
      <c r="B800" s="56">
        <v>797</v>
      </c>
      <c r="C800" s="2">
        <v>367</v>
      </c>
      <c r="D800" s="3">
        <v>8.4</v>
      </c>
      <c r="F800" s="3">
        <v>32.6</v>
      </c>
      <c r="H800" s="3">
        <v>9.1999999999999993</v>
      </c>
      <c r="I800" s="3">
        <v>45.9</v>
      </c>
      <c r="J800" s="3">
        <v>2</v>
      </c>
      <c r="K800" s="3">
        <v>3.9</v>
      </c>
      <c r="M800" s="3">
        <v>0</v>
      </c>
      <c r="U800" s="2">
        <v>3</v>
      </c>
      <c r="V800" s="2" t="s">
        <v>1380</v>
      </c>
      <c r="W800" s="2"/>
      <c r="X800" s="3"/>
    </row>
    <row r="801" spans="1:24" ht="15.5" x14ac:dyDescent="0.35">
      <c r="A801" s="2" t="s">
        <v>1382</v>
      </c>
      <c r="B801" s="56">
        <v>798</v>
      </c>
      <c r="C801" s="2">
        <v>393</v>
      </c>
      <c r="D801" s="3">
        <v>1.7</v>
      </c>
      <c r="E801" s="3">
        <v>34.200000000000003</v>
      </c>
      <c r="G801" s="3">
        <v>10</v>
      </c>
      <c r="I801" s="3">
        <v>49.4</v>
      </c>
      <c r="J801" s="3">
        <v>1.8</v>
      </c>
      <c r="K801" s="3">
        <v>4.7</v>
      </c>
      <c r="M801" s="3">
        <v>0</v>
      </c>
      <c r="U801" s="2">
        <v>3</v>
      </c>
      <c r="V801" s="2" t="s">
        <v>1380</v>
      </c>
      <c r="W801" s="2"/>
      <c r="X801" s="3"/>
    </row>
    <row r="802" spans="1:24" ht="15.5" x14ac:dyDescent="0.35">
      <c r="A802" s="2" t="s">
        <v>1383</v>
      </c>
      <c r="B802" s="56">
        <v>799</v>
      </c>
      <c r="C802" s="2">
        <v>359</v>
      </c>
      <c r="D802" s="3">
        <v>10.7</v>
      </c>
      <c r="E802" s="3">
        <v>9.6</v>
      </c>
      <c r="G802" s="3">
        <v>0.9</v>
      </c>
      <c r="I802" s="3">
        <v>76.3</v>
      </c>
      <c r="J802" s="3">
        <v>0.3</v>
      </c>
      <c r="K802" s="3">
        <v>2.5</v>
      </c>
      <c r="M802" s="3">
        <v>0</v>
      </c>
      <c r="U802" s="2">
        <v>3</v>
      </c>
      <c r="V802" s="2" t="s">
        <v>1384</v>
      </c>
      <c r="W802" s="2"/>
      <c r="X802" s="3"/>
    </row>
    <row r="803" spans="1:24" ht="15.5" x14ac:dyDescent="0.35">
      <c r="A803" s="2" t="s">
        <v>1385</v>
      </c>
      <c r="B803" s="56">
        <v>800</v>
      </c>
      <c r="C803" s="2">
        <v>368</v>
      </c>
      <c r="D803" s="3">
        <v>11.5</v>
      </c>
      <c r="E803" s="3">
        <v>10</v>
      </c>
      <c r="G803" s="3">
        <v>1.9</v>
      </c>
      <c r="I803" s="3">
        <v>76.099999999999994</v>
      </c>
      <c r="J803" s="3">
        <v>0.4</v>
      </c>
      <c r="K803" s="3">
        <v>0.5</v>
      </c>
      <c r="M803" s="3">
        <v>0</v>
      </c>
      <c r="U803" s="2">
        <v>3</v>
      </c>
      <c r="V803" s="2" t="s">
        <v>1384</v>
      </c>
      <c r="W803" s="2"/>
      <c r="X803" s="3"/>
    </row>
    <row r="804" spans="1:24" ht="15.5" x14ac:dyDescent="0.35">
      <c r="A804" s="2" t="s">
        <v>1386</v>
      </c>
      <c r="B804" s="56">
        <v>801</v>
      </c>
      <c r="C804" s="2">
        <v>363</v>
      </c>
      <c r="D804" s="3">
        <v>12</v>
      </c>
      <c r="E804" s="3">
        <v>10.199999999999999</v>
      </c>
      <c r="G804" s="3">
        <v>1.1000000000000001</v>
      </c>
      <c r="I804" s="3">
        <v>76.3</v>
      </c>
      <c r="J804" s="3">
        <v>0.3</v>
      </c>
      <c r="K804" s="3">
        <v>0.4</v>
      </c>
      <c r="M804" s="3">
        <v>0</v>
      </c>
      <c r="U804" s="2">
        <v>3</v>
      </c>
      <c r="V804" s="2" t="s">
        <v>1384</v>
      </c>
      <c r="W804" s="2"/>
      <c r="X804" s="3"/>
    </row>
    <row r="805" spans="1:24" ht="15.5" x14ac:dyDescent="0.35">
      <c r="A805" s="2" t="s">
        <v>1387</v>
      </c>
      <c r="B805" s="56">
        <v>802</v>
      </c>
      <c r="C805" s="2">
        <v>364</v>
      </c>
      <c r="D805" s="3">
        <v>11.7</v>
      </c>
      <c r="E805" s="3">
        <v>10.8</v>
      </c>
      <c r="G805" s="3">
        <v>1.4</v>
      </c>
      <c r="I805" s="3">
        <v>75.400000000000006</v>
      </c>
      <c r="J805" s="3">
        <v>0.5</v>
      </c>
      <c r="K805" s="3">
        <v>0.7</v>
      </c>
      <c r="M805" s="3">
        <v>0</v>
      </c>
      <c r="U805" s="2">
        <v>3</v>
      </c>
      <c r="V805" s="2" t="s">
        <v>1384</v>
      </c>
      <c r="W805" s="2"/>
      <c r="X805" s="3"/>
    </row>
    <row r="806" spans="1:24" ht="15.5" x14ac:dyDescent="0.35">
      <c r="A806" s="2" t="s">
        <v>1388</v>
      </c>
      <c r="B806" s="56">
        <v>803</v>
      </c>
      <c r="C806" s="2">
        <v>366</v>
      </c>
      <c r="D806" s="3">
        <v>10.8</v>
      </c>
      <c r="E806" s="3">
        <v>12.9</v>
      </c>
      <c r="G806" s="3">
        <v>2</v>
      </c>
      <c r="I806" s="3">
        <v>72.599999999999994</v>
      </c>
      <c r="J806" s="3">
        <v>2.2999999999999998</v>
      </c>
      <c r="K806" s="3">
        <v>1.7</v>
      </c>
      <c r="M806" s="3">
        <v>0</v>
      </c>
      <c r="U806" s="2">
        <v>3</v>
      </c>
      <c r="V806" s="2" t="s">
        <v>1384</v>
      </c>
      <c r="W806" s="2"/>
      <c r="X806" s="3"/>
    </row>
    <row r="807" spans="1:24" ht="15.5" x14ac:dyDescent="0.35">
      <c r="A807" s="2" t="s">
        <v>1389</v>
      </c>
      <c r="B807" s="56">
        <v>804</v>
      </c>
      <c r="C807" s="2">
        <v>364</v>
      </c>
      <c r="D807" s="3">
        <v>11.4</v>
      </c>
      <c r="E807" s="3">
        <v>12.5</v>
      </c>
      <c r="G807" s="3">
        <v>1.6</v>
      </c>
      <c r="I807" s="3">
        <v>73.400000000000006</v>
      </c>
      <c r="J807" s="3">
        <v>1.7</v>
      </c>
      <c r="K807" s="3">
        <v>1.1000000000000001</v>
      </c>
      <c r="M807" s="3">
        <v>0</v>
      </c>
      <c r="U807" s="2">
        <v>3</v>
      </c>
      <c r="V807" s="2" t="s">
        <v>1384</v>
      </c>
      <c r="W807" s="2"/>
      <c r="X807" s="3"/>
    </row>
    <row r="808" spans="1:24" ht="15.5" x14ac:dyDescent="0.35">
      <c r="A808" s="2" t="s">
        <v>1390</v>
      </c>
      <c r="B808" s="56">
        <v>805</v>
      </c>
      <c r="C808" s="2">
        <v>389</v>
      </c>
      <c r="D808" s="3">
        <v>4.9000000000000004</v>
      </c>
      <c r="E808" s="3">
        <v>10.199999999999999</v>
      </c>
      <c r="G808" s="3">
        <v>0.9</v>
      </c>
      <c r="I808" s="3">
        <v>83.1</v>
      </c>
      <c r="J808" s="3">
        <v>1.9</v>
      </c>
      <c r="K808" s="3">
        <v>0.9</v>
      </c>
      <c r="M808" s="3">
        <v>0</v>
      </c>
      <c r="U808" s="2">
        <v>3</v>
      </c>
      <c r="V808" s="2" t="s">
        <v>1391</v>
      </c>
      <c r="W808" s="2"/>
      <c r="X808" s="3"/>
    </row>
    <row r="809" spans="1:24" ht="15.5" x14ac:dyDescent="0.35">
      <c r="A809" s="2" t="s">
        <v>1392</v>
      </c>
      <c r="B809" s="56">
        <v>806</v>
      </c>
      <c r="C809" s="2">
        <v>384</v>
      </c>
      <c r="D809" s="3">
        <v>4</v>
      </c>
      <c r="E809" s="3">
        <v>15.8</v>
      </c>
      <c r="G809" s="3">
        <v>3.8</v>
      </c>
      <c r="I809" s="3">
        <v>70.599999999999994</v>
      </c>
      <c r="J809" s="3">
        <v>10</v>
      </c>
      <c r="K809" s="3">
        <v>5.8</v>
      </c>
      <c r="M809" s="3">
        <v>0</v>
      </c>
      <c r="U809" s="2">
        <v>3</v>
      </c>
      <c r="V809" s="2" t="s">
        <v>1393</v>
      </c>
      <c r="W809" s="2"/>
      <c r="X809" s="3"/>
    </row>
    <row r="810" spans="1:24" ht="15.5" x14ac:dyDescent="0.35">
      <c r="A810" s="2" t="s">
        <v>1394</v>
      </c>
      <c r="B810" s="56">
        <v>807</v>
      </c>
      <c r="C810" s="2">
        <v>364</v>
      </c>
      <c r="D810" s="3">
        <v>11.3</v>
      </c>
      <c r="E810" s="3">
        <v>9.9</v>
      </c>
      <c r="G810" s="3">
        <v>0.8</v>
      </c>
      <c r="I810" s="3">
        <v>77.5</v>
      </c>
      <c r="J810" s="3">
        <v>0.5</v>
      </c>
      <c r="K810" s="3">
        <v>0.5</v>
      </c>
      <c r="M810" s="3">
        <v>0</v>
      </c>
      <c r="U810" s="2">
        <v>3</v>
      </c>
      <c r="V810" s="2" t="s">
        <v>1395</v>
      </c>
      <c r="W810" s="2"/>
      <c r="X810" s="3"/>
    </row>
    <row r="811" spans="1:24" ht="15.5" x14ac:dyDescent="0.35">
      <c r="A811" s="2" t="s">
        <v>1396</v>
      </c>
      <c r="B811" s="56">
        <v>808</v>
      </c>
      <c r="C811" s="2">
        <v>366</v>
      </c>
      <c r="D811" s="3">
        <v>22.6</v>
      </c>
      <c r="E811" s="3">
        <v>6.8</v>
      </c>
      <c r="G811" s="3">
        <v>12</v>
      </c>
      <c r="I811" s="3">
        <v>58</v>
      </c>
      <c r="J811" s="3">
        <v>0.2</v>
      </c>
      <c r="K811" s="3">
        <v>0.6</v>
      </c>
      <c r="M811" s="3">
        <v>0</v>
      </c>
      <c r="N811" s="3">
        <v>1</v>
      </c>
      <c r="O811" s="4">
        <v>0</v>
      </c>
      <c r="U811" s="2">
        <v>3</v>
      </c>
      <c r="V811" s="2" t="s">
        <v>1397</v>
      </c>
      <c r="W811" s="2"/>
      <c r="X811" s="3"/>
    </row>
    <row r="812" spans="1:24" ht="15.5" x14ac:dyDescent="0.35">
      <c r="A812" s="2" t="s">
        <v>1398</v>
      </c>
      <c r="B812" s="56">
        <v>809</v>
      </c>
      <c r="C812" s="2">
        <v>410</v>
      </c>
      <c r="D812" s="3">
        <v>4.9000000000000004</v>
      </c>
      <c r="E812" s="3">
        <v>11</v>
      </c>
      <c r="G812" s="3">
        <v>7.8</v>
      </c>
      <c r="I812" s="3">
        <v>73.400000000000006</v>
      </c>
      <c r="J812" s="3">
        <v>0.6</v>
      </c>
      <c r="K812" s="3">
        <v>2.9</v>
      </c>
      <c r="M812" s="3">
        <v>0</v>
      </c>
      <c r="U812" s="2">
        <v>3</v>
      </c>
      <c r="V812" s="2" t="s">
        <v>1397</v>
      </c>
      <c r="W812" s="2"/>
      <c r="X812" s="3"/>
    </row>
    <row r="813" spans="1:24" ht="15.5" x14ac:dyDescent="0.35">
      <c r="A813" s="2" t="s">
        <v>1399</v>
      </c>
      <c r="B813" s="56">
        <v>810</v>
      </c>
      <c r="C813" s="2">
        <v>427</v>
      </c>
      <c r="D813" s="3">
        <v>14.2</v>
      </c>
      <c r="E813" s="3">
        <v>4.5</v>
      </c>
      <c r="G813" s="3">
        <v>18.8</v>
      </c>
      <c r="I813" s="3">
        <v>61.2</v>
      </c>
      <c r="J813" s="3">
        <v>0.2</v>
      </c>
      <c r="K813" s="3">
        <v>1.3</v>
      </c>
      <c r="M813" s="3">
        <v>0</v>
      </c>
      <c r="U813" s="2">
        <v>3</v>
      </c>
      <c r="V813" s="2" t="s">
        <v>1397</v>
      </c>
      <c r="W813" s="2"/>
      <c r="X813" s="3"/>
    </row>
    <row r="814" spans="1:24" ht="15.5" x14ac:dyDescent="0.35">
      <c r="A814" s="2" t="s">
        <v>1400</v>
      </c>
      <c r="B814" s="56">
        <v>811</v>
      </c>
      <c r="C814" s="2">
        <v>414</v>
      </c>
      <c r="D814" s="3">
        <v>14.9</v>
      </c>
      <c r="E814" s="3">
        <v>3.9</v>
      </c>
      <c r="G814" s="3">
        <v>16.600000000000001</v>
      </c>
      <c r="I814" s="3">
        <v>63.1</v>
      </c>
      <c r="J814" s="3">
        <v>0.2</v>
      </c>
      <c r="K814" s="3">
        <v>1.5</v>
      </c>
      <c r="M814" s="3">
        <v>0</v>
      </c>
      <c r="U814" s="2">
        <v>3</v>
      </c>
      <c r="V814" s="2" t="s">
        <v>1397</v>
      </c>
      <c r="W814" s="2"/>
      <c r="X814" s="3"/>
    </row>
    <row r="815" spans="1:24" ht="15.5" x14ac:dyDescent="0.35">
      <c r="A815" s="2" t="s">
        <v>1401</v>
      </c>
      <c r="B815" s="56">
        <v>812</v>
      </c>
      <c r="C815" s="2">
        <v>358</v>
      </c>
      <c r="D815" s="3">
        <v>20.6</v>
      </c>
      <c r="E815" s="3">
        <v>5.9</v>
      </c>
      <c r="G815" s="3">
        <v>8.6</v>
      </c>
      <c r="I815" s="3">
        <v>64</v>
      </c>
      <c r="J815" s="3">
        <v>0.2</v>
      </c>
      <c r="K815" s="3">
        <v>0.9</v>
      </c>
      <c r="M815" s="3">
        <v>0</v>
      </c>
      <c r="U815" s="2">
        <v>3</v>
      </c>
      <c r="V815" s="2" t="s">
        <v>1397</v>
      </c>
      <c r="W815" s="2"/>
      <c r="X815" s="3"/>
    </row>
    <row r="816" spans="1:24" ht="15.5" x14ac:dyDescent="0.35">
      <c r="A816" s="2" t="s">
        <v>1409</v>
      </c>
      <c r="B816" s="56">
        <v>812</v>
      </c>
      <c r="C816" s="2">
        <v>311</v>
      </c>
      <c r="D816" s="3">
        <v>23.8</v>
      </c>
      <c r="E816" s="3">
        <v>7.7</v>
      </c>
      <c r="G816" s="3">
        <v>1.4</v>
      </c>
      <c r="I816" s="3">
        <v>65.3</v>
      </c>
      <c r="J816" s="3">
        <v>0.1</v>
      </c>
      <c r="K816" s="3">
        <v>1.8</v>
      </c>
      <c r="M816" s="3">
        <v>0</v>
      </c>
      <c r="U816" s="2">
        <v>3</v>
      </c>
      <c r="V816" s="2" t="s">
        <v>1408</v>
      </c>
      <c r="W816" s="2"/>
      <c r="X816" s="3"/>
    </row>
    <row r="817" spans="1:24" ht="15.5" x14ac:dyDescent="0.35">
      <c r="A817" s="2" t="s">
        <v>1418</v>
      </c>
      <c r="B817" s="56">
        <v>812</v>
      </c>
      <c r="C817" s="2">
        <v>389</v>
      </c>
      <c r="D817" s="3">
        <v>8</v>
      </c>
      <c r="E817" s="3">
        <v>9.6999999999999993</v>
      </c>
      <c r="G817" s="3">
        <v>3.9</v>
      </c>
      <c r="I817" s="3">
        <v>77.3</v>
      </c>
      <c r="J817" s="3">
        <v>0.3</v>
      </c>
      <c r="K817" s="3">
        <v>1.1000000000000001</v>
      </c>
      <c r="M817" s="3">
        <v>0</v>
      </c>
      <c r="U817" s="2">
        <v>3</v>
      </c>
      <c r="V817" s="2" t="s">
        <v>1419</v>
      </c>
      <c r="W817" s="2"/>
      <c r="X817" s="3"/>
    </row>
    <row r="818" spans="1:24" ht="15.5" x14ac:dyDescent="0.35">
      <c r="A818" s="2" t="s">
        <v>1425</v>
      </c>
      <c r="B818" s="56">
        <v>812</v>
      </c>
      <c r="C818" s="2">
        <v>397</v>
      </c>
      <c r="D818" s="3">
        <v>6</v>
      </c>
      <c r="E818" s="3">
        <v>35</v>
      </c>
      <c r="G818" s="3">
        <v>4.7</v>
      </c>
      <c r="I818" s="3">
        <v>53.9</v>
      </c>
      <c r="J818" s="3">
        <v>0</v>
      </c>
      <c r="K818" s="3">
        <v>0.4</v>
      </c>
      <c r="M818" s="3">
        <v>0</v>
      </c>
      <c r="U818" s="2">
        <v>3</v>
      </c>
      <c r="V818" s="2" t="s">
        <v>1421</v>
      </c>
      <c r="W818" s="2"/>
      <c r="X818" s="3"/>
    </row>
    <row r="819" spans="1:24" ht="15.5" x14ac:dyDescent="0.35">
      <c r="A819" s="2" t="s">
        <v>1432</v>
      </c>
      <c r="B819" s="56">
        <v>812</v>
      </c>
      <c r="C819" s="2">
        <v>494</v>
      </c>
      <c r="D819" s="3">
        <v>2.8</v>
      </c>
      <c r="E819" s="3">
        <v>6.9</v>
      </c>
      <c r="G819" s="3">
        <v>23.9</v>
      </c>
      <c r="I819" s="3">
        <v>65</v>
      </c>
      <c r="J819" s="3">
        <v>0.2</v>
      </c>
      <c r="K819" s="3">
        <v>1.4</v>
      </c>
      <c r="M819" s="3">
        <v>0</v>
      </c>
      <c r="U819" s="2">
        <v>3</v>
      </c>
      <c r="V819" s="2" t="s">
        <v>1430</v>
      </c>
      <c r="W819" s="2"/>
      <c r="X819" s="3"/>
    </row>
    <row r="820" spans="1:24" ht="15.5" x14ac:dyDescent="0.35">
      <c r="A820" s="2" t="s">
        <v>1434</v>
      </c>
      <c r="B820" s="56">
        <v>812</v>
      </c>
      <c r="C820" s="2">
        <v>465</v>
      </c>
      <c r="D820" s="3">
        <v>3.2</v>
      </c>
      <c r="E820" s="3">
        <v>6.6</v>
      </c>
      <c r="G820" s="3">
        <v>17.600000000000001</v>
      </c>
      <c r="I820" s="3">
        <v>70.8</v>
      </c>
      <c r="J820" s="3">
        <v>0.2</v>
      </c>
      <c r="K820" s="3">
        <v>1.8</v>
      </c>
      <c r="M820" s="3">
        <v>0</v>
      </c>
      <c r="U820" s="2">
        <v>3</v>
      </c>
      <c r="V820" s="2" t="s">
        <v>1430</v>
      </c>
      <c r="W820" s="2"/>
      <c r="X820" s="3"/>
    </row>
    <row r="821" spans="1:24" ht="15.5" x14ac:dyDescent="0.35">
      <c r="A821" s="2" t="s">
        <v>1441</v>
      </c>
      <c r="B821" s="56">
        <v>812</v>
      </c>
      <c r="C821" s="2">
        <v>327</v>
      </c>
      <c r="D821" s="3">
        <v>24.7</v>
      </c>
      <c r="E821" s="3">
        <v>8.6999999999999993</v>
      </c>
      <c r="G821" s="3">
        <v>6.2</v>
      </c>
      <c r="I821" s="3">
        <v>58.5</v>
      </c>
      <c r="J821" s="3">
        <v>0.9</v>
      </c>
      <c r="K821" s="3">
        <v>1.9</v>
      </c>
      <c r="M821" s="3">
        <v>0</v>
      </c>
      <c r="U821" s="2">
        <v>3</v>
      </c>
      <c r="V821" s="2" t="s">
        <v>1442</v>
      </c>
      <c r="W821" s="2"/>
      <c r="X821" s="3"/>
    </row>
    <row r="822" spans="1:24" ht="15.5" x14ac:dyDescent="0.35">
      <c r="A822" s="2" t="s">
        <v>1402</v>
      </c>
      <c r="B822" s="56">
        <v>813</v>
      </c>
      <c r="C822" s="2">
        <v>343</v>
      </c>
      <c r="D822" s="3">
        <v>22</v>
      </c>
      <c r="E822" s="3">
        <v>7.4</v>
      </c>
      <c r="G822" s="3">
        <v>6.4</v>
      </c>
      <c r="I822" s="3">
        <v>63.3</v>
      </c>
      <c r="J822" s="3">
        <v>0.4</v>
      </c>
      <c r="K822" s="3">
        <v>0.9</v>
      </c>
      <c r="M822" s="3">
        <v>0</v>
      </c>
      <c r="U822" s="2">
        <v>3</v>
      </c>
      <c r="V822" s="2" t="s">
        <v>381</v>
      </c>
      <c r="W822" s="2"/>
      <c r="X822" s="3"/>
    </row>
    <row r="823" spans="1:24" ht="15.5" x14ac:dyDescent="0.35">
      <c r="A823" s="2" t="s">
        <v>1410</v>
      </c>
      <c r="B823" s="56">
        <v>813</v>
      </c>
      <c r="C823" s="2">
        <v>320</v>
      </c>
      <c r="D823" s="3">
        <v>22.7</v>
      </c>
      <c r="E823" s="3">
        <v>8</v>
      </c>
      <c r="G823" s="3">
        <v>2</v>
      </c>
      <c r="I823" s="3">
        <v>66</v>
      </c>
      <c r="J823" s="3">
        <v>0.1</v>
      </c>
      <c r="K823" s="3">
        <v>1.3</v>
      </c>
      <c r="M823" s="3">
        <v>0</v>
      </c>
      <c r="U823" s="2">
        <v>3</v>
      </c>
      <c r="V823" s="2" t="s">
        <v>1408</v>
      </c>
      <c r="W823" s="2"/>
      <c r="X823" s="3"/>
    </row>
    <row r="824" spans="1:24" ht="15.5" x14ac:dyDescent="0.35">
      <c r="A824" s="2" t="s">
        <v>1420</v>
      </c>
      <c r="B824" s="56">
        <v>813</v>
      </c>
      <c r="C824" s="2">
        <v>467</v>
      </c>
      <c r="D824" s="3">
        <v>1.9</v>
      </c>
      <c r="E824" s="3">
        <v>10.9</v>
      </c>
      <c r="G824" s="3">
        <v>17.8</v>
      </c>
      <c r="I824" s="3">
        <v>66.900000000000006</v>
      </c>
      <c r="J824" s="3">
        <v>0.4</v>
      </c>
      <c r="K824" s="3">
        <v>2.5</v>
      </c>
      <c r="M824" s="3">
        <v>0</v>
      </c>
      <c r="U824" s="2">
        <v>3</v>
      </c>
      <c r="V824" s="2" t="s">
        <v>1421</v>
      </c>
      <c r="W824" s="2"/>
      <c r="X824" s="3"/>
    </row>
    <row r="825" spans="1:24" ht="15.5" x14ac:dyDescent="0.35">
      <c r="A825" s="2" t="s">
        <v>1426</v>
      </c>
      <c r="B825" s="56">
        <v>813</v>
      </c>
      <c r="C825" s="2">
        <v>450</v>
      </c>
      <c r="D825" s="3">
        <v>2.8</v>
      </c>
      <c r="E825" s="3">
        <v>7.5</v>
      </c>
      <c r="G825" s="3">
        <v>13.9</v>
      </c>
      <c r="I825" s="3">
        <v>74</v>
      </c>
      <c r="J825" s="3">
        <v>2.1</v>
      </c>
      <c r="K825" s="3">
        <v>1.8</v>
      </c>
      <c r="M825" s="3">
        <v>0</v>
      </c>
      <c r="U825" s="2">
        <v>3</v>
      </c>
      <c r="V825" s="2" t="s">
        <v>1421</v>
      </c>
      <c r="W825" s="2"/>
      <c r="X825" s="3"/>
    </row>
    <row r="826" spans="1:24" ht="15.5" x14ac:dyDescent="0.35">
      <c r="A826" s="2" t="s">
        <v>1433</v>
      </c>
      <c r="B826" s="56">
        <v>813</v>
      </c>
      <c r="C826" s="2">
        <v>389</v>
      </c>
      <c r="D826" s="3">
        <v>4.5999999999999996</v>
      </c>
      <c r="E826" s="3">
        <v>7.6</v>
      </c>
      <c r="G826" s="3">
        <v>0.3</v>
      </c>
      <c r="I826" s="3">
        <v>86.8</v>
      </c>
      <c r="J826" s="3">
        <v>0.9</v>
      </c>
      <c r="K826" s="3">
        <v>0.7</v>
      </c>
      <c r="M826" s="3">
        <v>0</v>
      </c>
      <c r="U826" s="2">
        <v>3</v>
      </c>
      <c r="V826" s="2" t="s">
        <v>1430</v>
      </c>
      <c r="W826" s="2"/>
      <c r="X826" s="3"/>
    </row>
    <row r="827" spans="1:24" ht="15.5" x14ac:dyDescent="0.35">
      <c r="A827" s="2" t="s">
        <v>1435</v>
      </c>
      <c r="B827" s="56">
        <v>813</v>
      </c>
      <c r="C827" s="2">
        <v>470</v>
      </c>
      <c r="D827" s="3">
        <v>3.1</v>
      </c>
      <c r="E827" s="3">
        <v>6.9</v>
      </c>
      <c r="G827" s="3">
        <v>18.899999999999999</v>
      </c>
      <c r="I827" s="3">
        <v>69.3</v>
      </c>
      <c r="J827" s="3">
        <v>0.2</v>
      </c>
      <c r="K827" s="3">
        <v>1.8</v>
      </c>
      <c r="M827" s="3">
        <v>0</v>
      </c>
      <c r="U827" s="2">
        <v>3</v>
      </c>
      <c r="V827" s="2" t="s">
        <v>1430</v>
      </c>
      <c r="W827" s="2"/>
      <c r="X827" s="3"/>
    </row>
    <row r="828" spans="1:24" ht="15.5" x14ac:dyDescent="0.35">
      <c r="A828" s="2" t="s">
        <v>1443</v>
      </c>
      <c r="B828" s="56">
        <v>813</v>
      </c>
      <c r="C828" s="2">
        <v>294</v>
      </c>
      <c r="D828" s="3">
        <v>27.5</v>
      </c>
      <c r="E828" s="3">
        <v>10.1</v>
      </c>
      <c r="G828" s="3">
        <v>0.6</v>
      </c>
      <c r="I828" s="3">
        <v>60.6</v>
      </c>
      <c r="J828" s="3">
        <v>0.4</v>
      </c>
      <c r="K828" s="3">
        <v>1.2</v>
      </c>
      <c r="M828" s="3">
        <v>0</v>
      </c>
      <c r="U828" s="2">
        <v>3</v>
      </c>
      <c r="V828" s="2" t="s">
        <v>1442</v>
      </c>
      <c r="W828" s="2"/>
      <c r="X828" s="3"/>
    </row>
    <row r="829" spans="1:24" ht="15.5" x14ac:dyDescent="0.35">
      <c r="A829" s="2" t="s">
        <v>1411</v>
      </c>
      <c r="B829" s="56">
        <v>814</v>
      </c>
      <c r="C829" s="2">
        <v>361</v>
      </c>
      <c r="D829" s="3">
        <v>22.5</v>
      </c>
      <c r="E829" s="3">
        <v>6.9</v>
      </c>
      <c r="G829" s="3">
        <v>11.3</v>
      </c>
      <c r="I829" s="3">
        <v>58.3</v>
      </c>
      <c r="J829" s="3">
        <v>0.3</v>
      </c>
      <c r="K829" s="3">
        <v>1</v>
      </c>
      <c r="M829" s="3">
        <v>0</v>
      </c>
      <c r="N829" s="3">
        <v>0.4</v>
      </c>
      <c r="O829" s="4">
        <v>32</v>
      </c>
      <c r="U829" s="2">
        <v>3</v>
      </c>
      <c r="V829" s="2" t="s">
        <v>1412</v>
      </c>
      <c r="W829" s="2"/>
      <c r="X829" s="3"/>
    </row>
    <row r="830" spans="1:24" ht="15.5" x14ac:dyDescent="0.35">
      <c r="A830" s="2" t="s">
        <v>1403</v>
      </c>
      <c r="B830" s="56">
        <v>814</v>
      </c>
      <c r="C830" s="2">
        <v>361</v>
      </c>
      <c r="D830" s="3">
        <v>22.4</v>
      </c>
      <c r="E830" s="3">
        <v>8.1999999999999993</v>
      </c>
      <c r="G830" s="3">
        <v>11</v>
      </c>
      <c r="I830" s="3">
        <v>57.5</v>
      </c>
      <c r="J830" s="3">
        <v>0.6</v>
      </c>
      <c r="K830" s="3">
        <v>0.9</v>
      </c>
      <c r="M830" s="3">
        <v>0</v>
      </c>
      <c r="U830" s="2">
        <v>3</v>
      </c>
      <c r="V830" s="2" t="s">
        <v>1404</v>
      </c>
      <c r="W830" s="2"/>
      <c r="X830" s="3"/>
    </row>
    <row r="831" spans="1:24" ht="15.5" x14ac:dyDescent="0.35">
      <c r="A831" s="2" t="s">
        <v>1422</v>
      </c>
      <c r="B831" s="56">
        <v>814</v>
      </c>
      <c r="C831" s="2">
        <v>401</v>
      </c>
      <c r="D831" s="3">
        <v>6.5</v>
      </c>
      <c r="E831" s="3">
        <v>11.4</v>
      </c>
      <c r="G831" s="3">
        <v>5.2</v>
      </c>
      <c r="I831" s="3">
        <v>76</v>
      </c>
      <c r="J831" s="3">
        <v>0.4</v>
      </c>
      <c r="K831" s="3">
        <v>0.9</v>
      </c>
      <c r="M831" s="3">
        <v>0</v>
      </c>
      <c r="U831" s="2">
        <v>3</v>
      </c>
      <c r="V831" s="2" t="s">
        <v>1421</v>
      </c>
      <c r="W831" s="2"/>
      <c r="X831" s="3"/>
    </row>
    <row r="832" spans="1:24" ht="15.5" x14ac:dyDescent="0.35">
      <c r="A832" s="2" t="s">
        <v>1427</v>
      </c>
      <c r="B832" s="56">
        <v>814</v>
      </c>
      <c r="C832" s="2">
        <v>430</v>
      </c>
      <c r="D832" s="3">
        <v>4.8</v>
      </c>
      <c r="E832" s="3">
        <v>10.3</v>
      </c>
      <c r="G832" s="3">
        <v>12</v>
      </c>
      <c r="I832" s="3">
        <v>70.400000000000006</v>
      </c>
      <c r="J832" s="3">
        <v>0.5</v>
      </c>
      <c r="K832" s="3">
        <v>2.5</v>
      </c>
      <c r="M832" s="3">
        <v>0</v>
      </c>
      <c r="U832" s="2">
        <v>3</v>
      </c>
      <c r="V832" s="2" t="s">
        <v>1421</v>
      </c>
      <c r="W832" s="2"/>
      <c r="X832" s="3"/>
    </row>
    <row r="833" spans="1:24" ht="15.5" x14ac:dyDescent="0.35">
      <c r="A833" s="2" t="s">
        <v>1436</v>
      </c>
      <c r="B833" s="56">
        <v>814</v>
      </c>
      <c r="C833" s="2">
        <v>491</v>
      </c>
      <c r="D833" s="3">
        <v>2.8</v>
      </c>
      <c r="E833" s="3">
        <v>8.8000000000000007</v>
      </c>
      <c r="G833" s="3">
        <v>25.4</v>
      </c>
      <c r="I833" s="3">
        <v>59.4</v>
      </c>
      <c r="J833" s="3">
        <v>0.5</v>
      </c>
      <c r="K833" s="3">
        <v>3.6</v>
      </c>
      <c r="M833" s="3">
        <v>0</v>
      </c>
      <c r="U833" s="2">
        <v>3</v>
      </c>
      <c r="V833" s="2" t="s">
        <v>1430</v>
      </c>
      <c r="W833" s="2"/>
      <c r="X833" s="3"/>
    </row>
    <row r="834" spans="1:24" ht="15.5" x14ac:dyDescent="0.35">
      <c r="A834" s="2" t="s">
        <v>1444</v>
      </c>
      <c r="B834" s="56">
        <v>814</v>
      </c>
      <c r="C834" s="2">
        <v>323</v>
      </c>
      <c r="D834" s="3">
        <v>24</v>
      </c>
      <c r="E834" s="3">
        <v>9.1999999999999993</v>
      </c>
      <c r="G834" s="3">
        <v>5</v>
      </c>
      <c r="I834" s="3">
        <v>59.7</v>
      </c>
      <c r="J834" s="3">
        <v>0.5</v>
      </c>
      <c r="K834" s="3">
        <v>2.1</v>
      </c>
      <c r="M834" s="3">
        <v>0</v>
      </c>
      <c r="U834" s="2">
        <v>3</v>
      </c>
      <c r="V834" s="2" t="s">
        <v>1442</v>
      </c>
      <c r="W834" s="2"/>
      <c r="X834" s="3"/>
    </row>
    <row r="835" spans="1:24" ht="15.5" x14ac:dyDescent="0.35">
      <c r="A835" s="2" t="s">
        <v>1405</v>
      </c>
      <c r="B835" s="56">
        <v>815</v>
      </c>
      <c r="C835" s="2">
        <v>357</v>
      </c>
      <c r="D835" s="3">
        <v>20.3</v>
      </c>
      <c r="E835" s="3">
        <v>7</v>
      </c>
      <c r="G835" s="3">
        <v>8.4</v>
      </c>
      <c r="I835" s="3">
        <v>63.1</v>
      </c>
      <c r="J835" s="3">
        <v>0.4</v>
      </c>
      <c r="K835" s="3">
        <v>1.2</v>
      </c>
      <c r="M835" s="3">
        <v>0</v>
      </c>
      <c r="U835" s="2">
        <v>3</v>
      </c>
      <c r="V835" s="2" t="s">
        <v>1404</v>
      </c>
      <c r="W835" s="2"/>
      <c r="X835" s="3"/>
    </row>
    <row r="836" spans="1:24" ht="15.5" x14ac:dyDescent="0.35">
      <c r="A836" s="2" t="s">
        <v>1413</v>
      </c>
      <c r="B836" s="56">
        <v>815</v>
      </c>
      <c r="C836" s="2">
        <v>351</v>
      </c>
      <c r="D836" s="3">
        <v>20.5</v>
      </c>
      <c r="E836" s="3">
        <v>5.6</v>
      </c>
      <c r="G836" s="3">
        <v>7.2</v>
      </c>
      <c r="I836" s="3">
        <v>65.400000000000006</v>
      </c>
      <c r="J836" s="3">
        <v>0.4</v>
      </c>
      <c r="K836" s="3">
        <v>1.3</v>
      </c>
      <c r="M836" s="3">
        <v>0</v>
      </c>
      <c r="U836" s="2">
        <v>3</v>
      </c>
      <c r="V836" s="2" t="s">
        <v>1414</v>
      </c>
      <c r="W836" s="2"/>
      <c r="X836" s="3"/>
    </row>
    <row r="837" spans="1:24" ht="15.5" x14ac:dyDescent="0.35">
      <c r="A837" s="2" t="s">
        <v>1423</v>
      </c>
      <c r="B837" s="56">
        <v>815</v>
      </c>
      <c r="C837" s="2">
        <v>475</v>
      </c>
      <c r="D837" s="3">
        <v>4.2</v>
      </c>
      <c r="E837" s="3">
        <v>7</v>
      </c>
      <c r="G837" s="3">
        <v>20.9</v>
      </c>
      <c r="I837" s="3">
        <v>66.2</v>
      </c>
      <c r="J837" s="3">
        <v>0.7</v>
      </c>
      <c r="K837" s="3">
        <v>1.7</v>
      </c>
      <c r="M837" s="3">
        <v>0</v>
      </c>
      <c r="U837" s="2">
        <v>3</v>
      </c>
      <c r="V837" s="2" t="s">
        <v>1421</v>
      </c>
      <c r="W837" s="2"/>
      <c r="X837" s="3"/>
    </row>
    <row r="838" spans="1:24" ht="15.5" x14ac:dyDescent="0.35">
      <c r="A838" s="2" t="s">
        <v>1428</v>
      </c>
      <c r="B838" s="56">
        <v>815</v>
      </c>
      <c r="C838" s="2">
        <v>468</v>
      </c>
      <c r="D838" s="3">
        <v>1.8</v>
      </c>
      <c r="E838" s="3">
        <v>12</v>
      </c>
      <c r="G838" s="3">
        <v>16.899999999999999</v>
      </c>
      <c r="I838" s="3">
        <v>67.900000000000006</v>
      </c>
      <c r="J838" s="3">
        <v>0.3</v>
      </c>
      <c r="K838" s="3">
        <v>1.4</v>
      </c>
      <c r="M838" s="3">
        <v>0</v>
      </c>
      <c r="U838" s="2">
        <v>3</v>
      </c>
      <c r="V838" s="2" t="s">
        <v>1421</v>
      </c>
      <c r="W838" s="2"/>
      <c r="X838" s="3"/>
    </row>
    <row r="839" spans="1:24" ht="15.5" x14ac:dyDescent="0.35">
      <c r="A839" s="2" t="s">
        <v>1437</v>
      </c>
      <c r="B839" s="56">
        <v>815</v>
      </c>
      <c r="C839" s="2">
        <v>482</v>
      </c>
      <c r="D839" s="3">
        <v>2.2000000000000002</v>
      </c>
      <c r="E839" s="3">
        <v>6.5</v>
      </c>
      <c r="G839" s="3">
        <v>19.899999999999999</v>
      </c>
      <c r="I839" s="3">
        <v>70.400000000000006</v>
      </c>
      <c r="J839" s="3">
        <v>0.1</v>
      </c>
      <c r="K839" s="3">
        <v>1</v>
      </c>
      <c r="M839" s="3">
        <v>0</v>
      </c>
      <c r="U839" s="2">
        <v>3</v>
      </c>
      <c r="V839" s="2" t="s">
        <v>1430</v>
      </c>
      <c r="W839" s="2"/>
      <c r="X839" s="3"/>
    </row>
    <row r="840" spans="1:24" ht="15.5" x14ac:dyDescent="0.35">
      <c r="A840" s="2" t="s">
        <v>1445</v>
      </c>
      <c r="B840" s="56">
        <v>815</v>
      </c>
      <c r="C840" s="2">
        <v>325</v>
      </c>
      <c r="D840" s="3">
        <v>22</v>
      </c>
      <c r="E840" s="3">
        <v>11.3</v>
      </c>
      <c r="G840" s="3">
        <v>2.9</v>
      </c>
      <c r="I840" s="3">
        <v>62.3</v>
      </c>
      <c r="J840" s="3">
        <v>0.4</v>
      </c>
      <c r="K840" s="3">
        <v>1.5</v>
      </c>
      <c r="M840" s="3">
        <v>0</v>
      </c>
      <c r="U840" s="2">
        <v>3</v>
      </c>
      <c r="V840" s="2" t="s">
        <v>1442</v>
      </c>
      <c r="W840" s="2"/>
      <c r="X840" s="3"/>
    </row>
    <row r="841" spans="1:24" ht="15.5" x14ac:dyDescent="0.35">
      <c r="A841" s="2" t="s">
        <v>1406</v>
      </c>
      <c r="B841" s="56">
        <v>816</v>
      </c>
      <c r="C841" s="2">
        <v>425</v>
      </c>
      <c r="D841" s="3">
        <v>15.2</v>
      </c>
      <c r="E841" s="3">
        <v>8.5</v>
      </c>
      <c r="G841" s="3">
        <v>18.2</v>
      </c>
      <c r="I841" s="3">
        <v>56.8</v>
      </c>
      <c r="J841" s="3">
        <v>0.2</v>
      </c>
      <c r="K841" s="3">
        <v>1.3</v>
      </c>
      <c r="M841" s="3">
        <v>0</v>
      </c>
      <c r="U841" s="2">
        <v>3</v>
      </c>
      <c r="V841" s="2" t="s">
        <v>1404</v>
      </c>
      <c r="W841" s="2"/>
      <c r="X841" s="3"/>
    </row>
    <row r="842" spans="1:24" ht="15.5" x14ac:dyDescent="0.35">
      <c r="A842" s="2" t="s">
        <v>1415</v>
      </c>
      <c r="B842" s="56">
        <v>816</v>
      </c>
      <c r="C842" s="2">
        <v>398</v>
      </c>
      <c r="D842" s="3">
        <v>5</v>
      </c>
      <c r="E842" s="3">
        <v>10.8</v>
      </c>
      <c r="G842" s="3">
        <v>3</v>
      </c>
      <c r="I842" s="3">
        <v>80.3</v>
      </c>
      <c r="J842" s="3">
        <v>0.2</v>
      </c>
      <c r="K842" s="3">
        <v>0.9</v>
      </c>
      <c r="M842" s="3">
        <v>0</v>
      </c>
      <c r="U842" s="2">
        <v>3</v>
      </c>
      <c r="V842" s="2" t="s">
        <v>324</v>
      </c>
      <c r="W842" s="2"/>
      <c r="X842" s="3"/>
    </row>
    <row r="843" spans="1:24" ht="15.5" x14ac:dyDescent="0.35">
      <c r="A843" s="2" t="s">
        <v>1424</v>
      </c>
      <c r="B843" s="56">
        <v>816</v>
      </c>
      <c r="C843" s="2">
        <v>451</v>
      </c>
      <c r="D843" s="3">
        <v>3.2</v>
      </c>
      <c r="E843" s="3">
        <v>11.1</v>
      </c>
      <c r="G843" s="3">
        <v>14.2</v>
      </c>
      <c r="I843" s="3">
        <v>70.2</v>
      </c>
      <c r="J843" s="3">
        <v>0.7</v>
      </c>
      <c r="K843" s="3">
        <v>1.3</v>
      </c>
      <c r="M843" s="3">
        <v>0</v>
      </c>
      <c r="U843" s="2">
        <v>3</v>
      </c>
      <c r="V843" s="2" t="s">
        <v>1421</v>
      </c>
      <c r="W843" s="2"/>
      <c r="X843" s="3"/>
    </row>
    <row r="844" spans="1:24" ht="15.5" x14ac:dyDescent="0.35">
      <c r="A844" s="2" t="s">
        <v>1429</v>
      </c>
      <c r="B844" s="56">
        <v>816</v>
      </c>
      <c r="C844" s="2">
        <v>444</v>
      </c>
      <c r="D844" s="3">
        <v>2.2999999999999998</v>
      </c>
      <c r="E844" s="3">
        <v>7.9</v>
      </c>
      <c r="G844" s="3">
        <v>11.2</v>
      </c>
      <c r="I844" s="3">
        <v>77.5</v>
      </c>
      <c r="J844" s="3">
        <v>0.5</v>
      </c>
      <c r="K844" s="3">
        <v>1.1000000000000001</v>
      </c>
      <c r="M844" s="3">
        <v>0</v>
      </c>
      <c r="U844" s="2">
        <v>3</v>
      </c>
      <c r="V844" s="2" t="s">
        <v>1430</v>
      </c>
      <c r="W844" s="2"/>
      <c r="X844" s="3"/>
    </row>
    <row r="845" spans="1:24" ht="15.5" x14ac:dyDescent="0.35">
      <c r="A845" s="2" t="s">
        <v>1438</v>
      </c>
      <c r="B845" s="56">
        <v>816</v>
      </c>
      <c r="C845" s="2">
        <v>533</v>
      </c>
      <c r="D845" s="3">
        <v>1.9</v>
      </c>
      <c r="E845" s="3">
        <v>6.9</v>
      </c>
      <c r="G845" s="3">
        <v>32.5</v>
      </c>
      <c r="I845" s="3">
        <v>56.8</v>
      </c>
      <c r="J845" s="3">
        <v>0.1</v>
      </c>
      <c r="K845" s="3">
        <v>1.9</v>
      </c>
      <c r="M845" s="3">
        <v>0</v>
      </c>
      <c r="U845" s="2">
        <v>3</v>
      </c>
      <c r="V845" s="2" t="s">
        <v>1430</v>
      </c>
      <c r="W845" s="2"/>
      <c r="X845" s="3"/>
    </row>
    <row r="846" spans="1:24" ht="15.5" x14ac:dyDescent="0.35">
      <c r="A846" s="2" t="s">
        <v>1407</v>
      </c>
      <c r="B846" s="56">
        <v>817</v>
      </c>
      <c r="C846" s="2">
        <v>323</v>
      </c>
      <c r="D846" s="3">
        <v>21.3</v>
      </c>
      <c r="E846" s="3">
        <v>9.1999999999999993</v>
      </c>
      <c r="G846" s="3">
        <v>1.8</v>
      </c>
      <c r="I846" s="3">
        <v>66.099999999999994</v>
      </c>
      <c r="J846" s="3">
        <v>0.1</v>
      </c>
      <c r="K846" s="3">
        <v>1.6</v>
      </c>
      <c r="M846" s="3">
        <v>0</v>
      </c>
      <c r="N846" s="3">
        <v>0.9</v>
      </c>
      <c r="U846" s="2">
        <v>3</v>
      </c>
      <c r="V846" s="2" t="s">
        <v>1408</v>
      </c>
      <c r="W846" s="2"/>
      <c r="X846" s="3"/>
    </row>
    <row r="847" spans="1:24" ht="15.5" x14ac:dyDescent="0.35">
      <c r="A847" s="2" t="s">
        <v>1416</v>
      </c>
      <c r="B847" s="56">
        <v>817</v>
      </c>
      <c r="C847" s="2">
        <v>401</v>
      </c>
      <c r="D847" s="3">
        <v>3.6</v>
      </c>
      <c r="E847" s="3">
        <v>8.4</v>
      </c>
      <c r="G847" s="3">
        <v>1.9</v>
      </c>
      <c r="I847" s="3">
        <v>85.6</v>
      </c>
      <c r="J847" s="3">
        <v>0.2</v>
      </c>
      <c r="K847" s="3">
        <v>0.5</v>
      </c>
      <c r="M847" s="3">
        <v>0</v>
      </c>
      <c r="U847" s="2">
        <v>3</v>
      </c>
      <c r="V847" s="2" t="s">
        <v>1417</v>
      </c>
      <c r="W847" s="2"/>
      <c r="X847" s="3"/>
    </row>
    <row r="848" spans="1:24" ht="15.5" x14ac:dyDescent="0.35">
      <c r="A848" s="2" t="s">
        <v>1431</v>
      </c>
      <c r="B848" s="56">
        <v>817</v>
      </c>
      <c r="C848" s="2">
        <v>463</v>
      </c>
      <c r="D848" s="3">
        <v>2.5</v>
      </c>
      <c r="E848" s="3">
        <v>8.1</v>
      </c>
      <c r="G848" s="3">
        <v>16.600000000000001</v>
      </c>
      <c r="I848" s="3">
        <v>71</v>
      </c>
      <c r="J848" s="3">
        <v>0.6</v>
      </c>
      <c r="K848" s="3">
        <v>1.8</v>
      </c>
      <c r="M848" s="3">
        <v>0</v>
      </c>
      <c r="U848" s="2">
        <v>3</v>
      </c>
      <c r="V848" s="2" t="s">
        <v>1430</v>
      </c>
      <c r="W848" s="2"/>
      <c r="X848" s="3"/>
    </row>
    <row r="849" spans="1:24" ht="15.5" x14ac:dyDescent="0.35">
      <c r="A849" s="2" t="s">
        <v>1439</v>
      </c>
      <c r="B849" s="56">
        <v>817</v>
      </c>
      <c r="C849" s="2">
        <v>406</v>
      </c>
      <c r="D849" s="3">
        <v>2.4</v>
      </c>
      <c r="E849" s="3">
        <v>11</v>
      </c>
      <c r="G849" s="3">
        <v>2.8</v>
      </c>
      <c r="I849" s="3">
        <v>82.5</v>
      </c>
      <c r="J849" s="3">
        <v>0.5</v>
      </c>
      <c r="K849" s="3">
        <v>1.3</v>
      </c>
      <c r="M849" s="3">
        <v>0</v>
      </c>
      <c r="U849" s="2">
        <v>3</v>
      </c>
      <c r="V849" s="2" t="s">
        <v>1440</v>
      </c>
      <c r="W849" s="2"/>
      <c r="X849" s="3"/>
    </row>
    <row r="850" spans="1:24" ht="15.5" x14ac:dyDescent="0.35">
      <c r="A850" s="2" t="s">
        <v>1446</v>
      </c>
      <c r="B850" s="56">
        <v>845</v>
      </c>
      <c r="C850" s="2">
        <v>291</v>
      </c>
      <c r="D850" s="3">
        <v>29.5</v>
      </c>
      <c r="E850" s="3">
        <v>7.5</v>
      </c>
      <c r="G850" s="3">
        <v>2.1</v>
      </c>
      <c r="I850" s="3">
        <v>59.4</v>
      </c>
      <c r="J850" s="3">
        <v>0.7</v>
      </c>
      <c r="K850" s="3">
        <v>1.5</v>
      </c>
      <c r="M850" s="3">
        <v>0</v>
      </c>
      <c r="U850" s="2">
        <v>3</v>
      </c>
      <c r="V850" s="2" t="s">
        <v>1447</v>
      </c>
      <c r="W850" s="2"/>
      <c r="X850" s="3"/>
    </row>
    <row r="851" spans="1:24" ht="15.5" x14ac:dyDescent="0.35">
      <c r="A851" s="2" t="s">
        <v>1448</v>
      </c>
      <c r="B851" s="56">
        <v>846</v>
      </c>
      <c r="C851" s="2">
        <v>382</v>
      </c>
      <c r="D851" s="3">
        <v>9.6999999999999993</v>
      </c>
      <c r="E851" s="3">
        <v>35.299999999999997</v>
      </c>
      <c r="G851" s="3">
        <v>4.8</v>
      </c>
      <c r="I851" s="3">
        <v>49.7</v>
      </c>
      <c r="J851" s="3">
        <v>0.3</v>
      </c>
      <c r="K851" s="3">
        <v>0.5</v>
      </c>
      <c r="M851" s="3">
        <v>0</v>
      </c>
      <c r="U851" s="2">
        <v>3</v>
      </c>
      <c r="V851" s="2" t="s">
        <v>1449</v>
      </c>
      <c r="W851" s="2"/>
      <c r="X851" s="3"/>
    </row>
    <row r="852" spans="1:24" ht="15.5" x14ac:dyDescent="0.35">
      <c r="A852" s="2" t="s">
        <v>1450</v>
      </c>
      <c r="B852" s="56">
        <v>847</v>
      </c>
      <c r="C852" s="2">
        <v>317</v>
      </c>
      <c r="D852" s="3">
        <v>25.8</v>
      </c>
      <c r="E852" s="3">
        <v>10</v>
      </c>
      <c r="G852" s="3">
        <v>5.0999999999999996</v>
      </c>
      <c r="I852" s="3">
        <v>57.2</v>
      </c>
      <c r="J852" s="3">
        <v>0.4</v>
      </c>
      <c r="K852" s="3">
        <v>1.9</v>
      </c>
      <c r="M852" s="3">
        <v>0</v>
      </c>
      <c r="U852" s="2">
        <v>3</v>
      </c>
      <c r="V852" s="2" t="s">
        <v>1451</v>
      </c>
      <c r="W852" s="2"/>
      <c r="X852" s="3"/>
    </row>
    <row r="853" spans="1:24" ht="15.5" x14ac:dyDescent="0.35">
      <c r="A853" s="2" t="s">
        <v>1452</v>
      </c>
      <c r="B853" s="56">
        <v>848</v>
      </c>
      <c r="C853" s="2">
        <v>383</v>
      </c>
      <c r="D853" s="3">
        <v>7.5</v>
      </c>
      <c r="E853" s="3">
        <v>11.8</v>
      </c>
      <c r="G853" s="3">
        <v>2.2999999999999998</v>
      </c>
      <c r="I853" s="3">
        <v>77.2</v>
      </c>
      <c r="J853" s="3">
        <v>0.6</v>
      </c>
      <c r="K853" s="3">
        <v>1.2</v>
      </c>
      <c r="M853" s="3">
        <v>0</v>
      </c>
      <c r="U853" s="2">
        <v>3</v>
      </c>
      <c r="V853" s="2" t="s">
        <v>1451</v>
      </c>
      <c r="W853" s="2"/>
      <c r="X853" s="3"/>
    </row>
    <row r="854" spans="1:24" ht="15.5" x14ac:dyDescent="0.35">
      <c r="A854" s="2" t="s">
        <v>1453</v>
      </c>
      <c r="B854" s="56">
        <v>849</v>
      </c>
      <c r="C854" s="2">
        <v>310</v>
      </c>
      <c r="D854" s="3">
        <v>27.7</v>
      </c>
      <c r="E854" s="3">
        <v>12.1</v>
      </c>
      <c r="G854" s="3">
        <v>5.9</v>
      </c>
      <c r="I854" s="3">
        <v>51.8</v>
      </c>
      <c r="J854" s="3">
        <v>1.5</v>
      </c>
      <c r="K854" s="3">
        <v>2.5</v>
      </c>
      <c r="M854" s="3">
        <v>0</v>
      </c>
      <c r="U854" s="2">
        <v>3</v>
      </c>
      <c r="V854" s="2" t="s">
        <v>1454</v>
      </c>
      <c r="W854" s="2"/>
      <c r="X854" s="3"/>
    </row>
    <row r="855" spans="1:24" ht="15.5" x14ac:dyDescent="0.35">
      <c r="A855" s="2" t="s">
        <v>1455</v>
      </c>
      <c r="B855" s="56">
        <v>850</v>
      </c>
      <c r="C855" s="2">
        <v>307</v>
      </c>
      <c r="D855" s="3">
        <v>28.6</v>
      </c>
      <c r="E855" s="3">
        <v>7</v>
      </c>
      <c r="G855" s="3">
        <v>4.4000000000000004</v>
      </c>
      <c r="I855" s="3">
        <v>58.9</v>
      </c>
      <c r="J855" s="3">
        <v>0.3</v>
      </c>
      <c r="K855" s="3">
        <v>1.1000000000000001</v>
      </c>
      <c r="M855" s="3">
        <v>0</v>
      </c>
      <c r="U855" s="2">
        <v>3</v>
      </c>
      <c r="V855" s="2" t="s">
        <v>1456</v>
      </c>
      <c r="W855" s="2"/>
      <c r="X855" s="3"/>
    </row>
    <row r="856" spans="1:24" ht="15.5" x14ac:dyDescent="0.35">
      <c r="A856" s="2" t="s">
        <v>1457</v>
      </c>
      <c r="B856" s="56">
        <v>851</v>
      </c>
      <c r="C856" s="2">
        <v>270</v>
      </c>
      <c r="D856" s="3">
        <v>34.9</v>
      </c>
      <c r="E856" s="3">
        <v>9.3000000000000007</v>
      </c>
      <c r="G856" s="3">
        <v>3</v>
      </c>
      <c r="I856" s="3">
        <v>50.7</v>
      </c>
      <c r="J856" s="3">
        <v>1.3</v>
      </c>
      <c r="K856" s="3">
        <v>2.1</v>
      </c>
      <c r="M856" s="3">
        <v>0</v>
      </c>
      <c r="U856" s="2">
        <v>3</v>
      </c>
      <c r="V856" s="2" t="s">
        <v>1458</v>
      </c>
      <c r="W856" s="2"/>
      <c r="X856" s="3"/>
    </row>
    <row r="857" spans="1:24" ht="15.5" x14ac:dyDescent="0.35">
      <c r="A857" s="2" t="s">
        <v>1459</v>
      </c>
      <c r="B857" s="56">
        <v>852</v>
      </c>
      <c r="C857" s="2">
        <v>441</v>
      </c>
      <c r="D857" s="3">
        <v>11.9</v>
      </c>
      <c r="E857" s="3">
        <v>10.9</v>
      </c>
      <c r="G857" s="3">
        <v>19.5</v>
      </c>
      <c r="I857" s="3">
        <v>57</v>
      </c>
      <c r="J857" s="3">
        <v>0.5</v>
      </c>
      <c r="K857" s="3">
        <v>0.7</v>
      </c>
      <c r="M857" s="3">
        <v>0</v>
      </c>
      <c r="U857" s="2">
        <v>3</v>
      </c>
      <c r="V857" s="2" t="s">
        <v>1460</v>
      </c>
      <c r="W857" s="2"/>
      <c r="X857" s="3"/>
    </row>
    <row r="858" spans="1:24" ht="15.5" x14ac:dyDescent="0.35">
      <c r="A858" s="2" t="s">
        <v>1461</v>
      </c>
      <c r="B858" s="56">
        <v>853</v>
      </c>
      <c r="C858" s="2">
        <v>267</v>
      </c>
      <c r="D858" s="3">
        <v>36</v>
      </c>
      <c r="E858" s="3">
        <v>19</v>
      </c>
      <c r="G858" s="3">
        <v>3.5</v>
      </c>
      <c r="I858" s="3">
        <v>39.6</v>
      </c>
      <c r="J858" s="3">
        <v>0</v>
      </c>
      <c r="K858" s="3">
        <v>1.9</v>
      </c>
      <c r="M858" s="3">
        <v>0</v>
      </c>
      <c r="U858" s="2">
        <v>3</v>
      </c>
      <c r="V858" s="2" t="s">
        <v>1462</v>
      </c>
      <c r="W858" s="2"/>
      <c r="X858" s="3"/>
    </row>
    <row r="859" spans="1:24" ht="15.5" x14ac:dyDescent="0.35">
      <c r="A859" s="2" t="s">
        <v>1463</v>
      </c>
      <c r="B859" s="56">
        <v>854</v>
      </c>
      <c r="C859" s="2">
        <v>227</v>
      </c>
      <c r="D859" s="3">
        <v>45.3</v>
      </c>
      <c r="E859" s="3">
        <v>12</v>
      </c>
      <c r="G859" s="3">
        <v>2.7</v>
      </c>
      <c r="I859" s="3">
        <v>38.200000000000003</v>
      </c>
      <c r="J859" s="3">
        <v>0.2</v>
      </c>
      <c r="K859" s="3">
        <v>1.8</v>
      </c>
      <c r="M859" s="3">
        <v>0</v>
      </c>
      <c r="U859" s="2">
        <v>3</v>
      </c>
      <c r="V859" s="2" t="s">
        <v>1462</v>
      </c>
      <c r="W859" s="2"/>
      <c r="X859" s="3"/>
    </row>
    <row r="860" spans="1:24" ht="15.5" x14ac:dyDescent="0.35">
      <c r="A860" s="2" t="s">
        <v>1464</v>
      </c>
      <c r="B860" s="56">
        <v>855</v>
      </c>
      <c r="C860" s="2">
        <v>364</v>
      </c>
      <c r="D860" s="3">
        <v>11</v>
      </c>
      <c r="E860" s="3">
        <v>10.9</v>
      </c>
      <c r="G860" s="3">
        <v>0.5</v>
      </c>
      <c r="I860" s="3">
        <v>77.099999999999994</v>
      </c>
      <c r="J860" s="3">
        <v>0.4</v>
      </c>
      <c r="K860" s="3">
        <v>0.5</v>
      </c>
      <c r="M860" s="3">
        <v>0</v>
      </c>
      <c r="U860" s="2">
        <v>3</v>
      </c>
      <c r="V860" s="2" t="s">
        <v>1465</v>
      </c>
      <c r="W860" s="2"/>
      <c r="X860" s="3"/>
    </row>
    <row r="861" spans="1:24" ht="15.5" x14ac:dyDescent="0.35">
      <c r="A861" s="2" t="s">
        <v>1466</v>
      </c>
      <c r="B861" s="56">
        <v>856</v>
      </c>
      <c r="C861" s="2">
        <v>371</v>
      </c>
      <c r="D861" s="3">
        <v>9.3000000000000007</v>
      </c>
      <c r="E861" s="3">
        <v>10.9</v>
      </c>
      <c r="G861" s="3">
        <v>0.3</v>
      </c>
      <c r="I861" s="3">
        <v>79</v>
      </c>
      <c r="J861" s="3">
        <v>0.3</v>
      </c>
      <c r="K861" s="3">
        <v>0.5</v>
      </c>
      <c r="M861" s="3">
        <v>0</v>
      </c>
      <c r="U861" s="2">
        <v>3</v>
      </c>
      <c r="V861" s="2" t="s">
        <v>1465</v>
      </c>
      <c r="W861" s="2"/>
      <c r="X861" s="3"/>
    </row>
    <row r="862" spans="1:24" ht="15.5" x14ac:dyDescent="0.35">
      <c r="A862" s="2" t="s">
        <v>1467</v>
      </c>
      <c r="B862" s="56">
        <v>857</v>
      </c>
      <c r="C862" s="2">
        <v>374</v>
      </c>
      <c r="D862" s="3">
        <v>10.5</v>
      </c>
      <c r="E862" s="3">
        <v>12.6</v>
      </c>
      <c r="G862" s="3">
        <v>2.5</v>
      </c>
      <c r="I862" s="3">
        <v>73.8</v>
      </c>
      <c r="J862" s="3">
        <v>0.4</v>
      </c>
      <c r="K862" s="3">
        <v>0.6</v>
      </c>
      <c r="M862" s="3">
        <v>0</v>
      </c>
      <c r="U862" s="2">
        <v>3</v>
      </c>
      <c r="V862" s="2" t="s">
        <v>1465</v>
      </c>
      <c r="W862" s="2"/>
      <c r="X862" s="3"/>
    </row>
    <row r="863" spans="1:24" ht="15.5" x14ac:dyDescent="0.35">
      <c r="A863" s="2" t="s">
        <v>1468</v>
      </c>
      <c r="B863" s="56">
        <v>858</v>
      </c>
      <c r="C863" s="2">
        <v>380</v>
      </c>
      <c r="D863" s="3">
        <v>9.1</v>
      </c>
      <c r="E863" s="3">
        <v>13.5</v>
      </c>
      <c r="G863" s="3">
        <v>2.7</v>
      </c>
      <c r="I863" s="3">
        <v>74</v>
      </c>
      <c r="J863" s="3">
        <v>0.5</v>
      </c>
      <c r="K863" s="3">
        <v>0.7</v>
      </c>
      <c r="M863" s="3">
        <v>0</v>
      </c>
      <c r="U863" s="2">
        <v>3</v>
      </c>
      <c r="V863" s="2" t="s">
        <v>1465</v>
      </c>
      <c r="W863" s="2"/>
      <c r="X863" s="3"/>
    </row>
    <row r="864" spans="1:24" ht="15.5" x14ac:dyDescent="0.35">
      <c r="A864" s="2" t="s">
        <v>1469</v>
      </c>
      <c r="B864" s="56">
        <v>859</v>
      </c>
      <c r="C864" s="2">
        <v>370</v>
      </c>
      <c r="D864" s="3">
        <v>12.8</v>
      </c>
      <c r="E864" s="3">
        <v>18.5</v>
      </c>
      <c r="G864" s="3">
        <v>4.2</v>
      </c>
      <c r="I864" s="3">
        <v>63.8</v>
      </c>
      <c r="J864" s="3">
        <v>0.1</v>
      </c>
      <c r="K864" s="3">
        <v>0.7</v>
      </c>
      <c r="M864" s="3">
        <v>0</v>
      </c>
      <c r="U864" s="2">
        <v>3</v>
      </c>
      <c r="V864" s="2" t="s">
        <v>1465</v>
      </c>
      <c r="W864" s="2"/>
      <c r="X864" s="3"/>
    </row>
    <row r="865" spans="1:24" ht="15.5" x14ac:dyDescent="0.35">
      <c r="A865" s="2" t="s">
        <v>1470</v>
      </c>
      <c r="B865" s="56">
        <v>860</v>
      </c>
      <c r="C865" s="2">
        <v>124</v>
      </c>
      <c r="D865" s="3">
        <v>76.3</v>
      </c>
      <c r="E865" s="3">
        <v>8.6999999999999993</v>
      </c>
      <c r="G865" s="3">
        <v>7.3</v>
      </c>
      <c r="I865" s="3">
        <v>5.8</v>
      </c>
      <c r="J865" s="3">
        <v>0</v>
      </c>
      <c r="K865" s="3">
        <v>1.9</v>
      </c>
      <c r="M865" s="3">
        <v>0</v>
      </c>
      <c r="U865" s="2">
        <v>3</v>
      </c>
      <c r="V865" s="2" t="s">
        <v>1471</v>
      </c>
      <c r="W865" s="2"/>
      <c r="X865" s="3"/>
    </row>
    <row r="866" spans="1:24" ht="15.5" x14ac:dyDescent="0.35">
      <c r="A866" s="2" t="s">
        <v>1472</v>
      </c>
      <c r="B866" s="56">
        <v>861</v>
      </c>
      <c r="C866" s="2">
        <v>193</v>
      </c>
      <c r="D866" s="3">
        <v>57.7</v>
      </c>
      <c r="E866" s="3">
        <v>7.3</v>
      </c>
      <c r="G866" s="3">
        <v>6.4</v>
      </c>
      <c r="I866" s="3">
        <v>26.5</v>
      </c>
      <c r="J866" s="3">
        <v>0</v>
      </c>
      <c r="K866" s="3">
        <v>2.1</v>
      </c>
      <c r="M866" s="3">
        <v>0</v>
      </c>
      <c r="U866" s="2">
        <v>3</v>
      </c>
      <c r="V866" s="2" t="s">
        <v>355</v>
      </c>
      <c r="W866" s="2"/>
      <c r="X866" s="3"/>
    </row>
    <row r="867" spans="1:24" ht="15.5" x14ac:dyDescent="0.35">
      <c r="A867" s="2" t="s">
        <v>1473</v>
      </c>
      <c r="B867" s="56">
        <v>862</v>
      </c>
      <c r="C867" s="2">
        <v>172</v>
      </c>
      <c r="D867" s="3">
        <v>59.1</v>
      </c>
      <c r="E867" s="3">
        <v>9.6</v>
      </c>
      <c r="G867" s="3">
        <v>3.3</v>
      </c>
      <c r="I867" s="3">
        <v>26</v>
      </c>
      <c r="J867" s="3">
        <v>0</v>
      </c>
      <c r="K867" s="3">
        <v>2</v>
      </c>
      <c r="M867" s="3">
        <v>0</v>
      </c>
      <c r="U867" s="2">
        <v>3</v>
      </c>
      <c r="V867" s="2" t="s">
        <v>355</v>
      </c>
      <c r="W867" s="2"/>
      <c r="X867" s="3"/>
    </row>
    <row r="868" spans="1:24" ht="15.5" x14ac:dyDescent="0.35">
      <c r="A868" s="2" t="s">
        <v>1474</v>
      </c>
      <c r="B868" s="56">
        <v>863</v>
      </c>
      <c r="C868" s="2">
        <v>81</v>
      </c>
      <c r="D868" s="3">
        <v>80.599999999999994</v>
      </c>
      <c r="E868" s="3">
        <v>10.5</v>
      </c>
      <c r="G868" s="3">
        <v>1.8</v>
      </c>
      <c r="I868" s="3">
        <v>5.6</v>
      </c>
      <c r="J868" s="3">
        <v>0</v>
      </c>
      <c r="K868" s="3">
        <v>1.5</v>
      </c>
      <c r="M868" s="3">
        <v>0</v>
      </c>
      <c r="U868" s="2">
        <v>3</v>
      </c>
      <c r="V868" s="2" t="s">
        <v>1475</v>
      </c>
      <c r="W868" s="2"/>
      <c r="X868" s="3"/>
    </row>
    <row r="869" spans="1:24" ht="15.5" x14ac:dyDescent="0.35">
      <c r="A869" s="2" t="s">
        <v>1476</v>
      </c>
      <c r="B869" s="56">
        <v>864</v>
      </c>
      <c r="C869" s="2">
        <v>110</v>
      </c>
      <c r="D869" s="3">
        <v>74.900000000000006</v>
      </c>
      <c r="E869" s="3">
        <v>2.6</v>
      </c>
      <c r="G869" s="3">
        <v>3.4</v>
      </c>
      <c r="I869" s="3">
        <v>17.3</v>
      </c>
      <c r="J869" s="3">
        <v>0.3</v>
      </c>
      <c r="K869" s="3">
        <v>1.8</v>
      </c>
      <c r="M869" s="3">
        <v>0</v>
      </c>
      <c r="U869" s="2">
        <v>3</v>
      </c>
      <c r="V869" s="2" t="s">
        <v>1477</v>
      </c>
      <c r="W869" s="2"/>
      <c r="X869" s="3"/>
    </row>
    <row r="870" spans="1:24" ht="15.5" x14ac:dyDescent="0.35">
      <c r="A870" s="2" t="s">
        <v>1478</v>
      </c>
      <c r="B870" s="56">
        <v>865</v>
      </c>
      <c r="C870" s="2">
        <v>131</v>
      </c>
      <c r="D870" s="3">
        <v>74.400000000000006</v>
      </c>
      <c r="E870" s="3">
        <v>9.9</v>
      </c>
      <c r="G870" s="3">
        <v>6.9</v>
      </c>
      <c r="I870" s="3">
        <v>7.2</v>
      </c>
      <c r="J870" s="3">
        <v>0</v>
      </c>
      <c r="K870" s="3">
        <v>1.6</v>
      </c>
      <c r="M870" s="3">
        <v>0</v>
      </c>
      <c r="U870" s="2">
        <v>3</v>
      </c>
      <c r="V870" s="2" t="s">
        <v>1479</v>
      </c>
      <c r="W870" s="2"/>
      <c r="X870" s="3"/>
    </row>
    <row r="871" spans="1:24" ht="15.5" x14ac:dyDescent="0.35">
      <c r="A871" s="2" t="s">
        <v>1480</v>
      </c>
      <c r="B871" s="56">
        <v>866</v>
      </c>
      <c r="C871" s="2">
        <v>73</v>
      </c>
      <c r="D871" s="3">
        <v>81.599999999999994</v>
      </c>
      <c r="E871" s="3">
        <v>5.9</v>
      </c>
      <c r="G871" s="3">
        <v>1</v>
      </c>
      <c r="I871" s="3">
        <v>10.1</v>
      </c>
      <c r="J871" s="3">
        <v>0</v>
      </c>
      <c r="K871" s="3">
        <v>1.4</v>
      </c>
      <c r="M871" s="3">
        <v>0</v>
      </c>
      <c r="U871" s="2">
        <v>3</v>
      </c>
      <c r="V871" s="2" t="s">
        <v>1479</v>
      </c>
      <c r="W871" s="2"/>
      <c r="X871" s="3"/>
    </row>
    <row r="872" spans="1:24" ht="15.5" x14ac:dyDescent="0.35">
      <c r="A872" s="2" t="s">
        <v>1481</v>
      </c>
      <c r="B872" s="56">
        <v>867</v>
      </c>
      <c r="C872" s="2">
        <v>124</v>
      </c>
      <c r="D872" s="3">
        <v>77.099999999999994</v>
      </c>
      <c r="E872" s="3">
        <v>5.5</v>
      </c>
      <c r="G872" s="3">
        <v>8.3000000000000007</v>
      </c>
      <c r="I872" s="3">
        <v>6.7</v>
      </c>
      <c r="J872" s="3">
        <v>0</v>
      </c>
      <c r="K872" s="3">
        <v>2.4</v>
      </c>
      <c r="M872" s="3">
        <v>0</v>
      </c>
      <c r="U872" s="2">
        <v>3</v>
      </c>
      <c r="V872" s="2" t="s">
        <v>1482</v>
      </c>
      <c r="W872" s="2"/>
      <c r="X872" s="3"/>
    </row>
    <row r="873" spans="1:24" ht="15.5" x14ac:dyDescent="0.35">
      <c r="A873" s="2" t="s">
        <v>1483</v>
      </c>
      <c r="B873" s="56">
        <v>868</v>
      </c>
      <c r="C873" s="2">
        <v>123</v>
      </c>
      <c r="D873" s="3">
        <v>71.7</v>
      </c>
      <c r="E873" s="3">
        <v>6.5</v>
      </c>
      <c r="G873" s="3">
        <v>3.5</v>
      </c>
      <c r="I873" s="3">
        <v>16.3</v>
      </c>
      <c r="J873" s="3">
        <v>0.4</v>
      </c>
      <c r="K873" s="3">
        <v>2</v>
      </c>
      <c r="M873" s="3">
        <v>0</v>
      </c>
      <c r="U873" s="2">
        <v>3</v>
      </c>
      <c r="V873" s="2" t="s">
        <v>1484</v>
      </c>
      <c r="W873" s="2"/>
      <c r="X873" s="3"/>
    </row>
    <row r="874" spans="1:24" ht="15.5" x14ac:dyDescent="0.35">
      <c r="A874" s="2" t="s">
        <v>1485</v>
      </c>
      <c r="B874" s="56">
        <v>869</v>
      </c>
      <c r="C874" s="2">
        <v>178</v>
      </c>
      <c r="D874" s="3">
        <v>68.400000000000006</v>
      </c>
      <c r="E874" s="3">
        <v>7</v>
      </c>
      <c r="G874" s="3">
        <v>11.6</v>
      </c>
      <c r="I874" s="3">
        <v>11.3</v>
      </c>
      <c r="J874" s="3">
        <v>0.3</v>
      </c>
      <c r="K874" s="3">
        <v>1.7</v>
      </c>
      <c r="M874" s="3">
        <v>0</v>
      </c>
      <c r="U874" s="2">
        <v>3</v>
      </c>
      <c r="V874" s="2" t="s">
        <v>523</v>
      </c>
      <c r="W874" s="2"/>
      <c r="X874" s="3"/>
    </row>
    <row r="875" spans="1:24" ht="15.5" x14ac:dyDescent="0.35">
      <c r="A875" s="2" t="s">
        <v>1486</v>
      </c>
      <c r="B875" s="56">
        <v>870</v>
      </c>
      <c r="C875" s="2">
        <v>141</v>
      </c>
      <c r="D875" s="3">
        <v>71.599999999999994</v>
      </c>
      <c r="E875" s="3">
        <v>8.1999999999999993</v>
      </c>
      <c r="G875" s="3">
        <v>6.3</v>
      </c>
      <c r="I875" s="3">
        <v>12.8</v>
      </c>
      <c r="J875" s="3">
        <v>0</v>
      </c>
      <c r="K875" s="3">
        <v>1.1000000000000001</v>
      </c>
      <c r="M875" s="3">
        <v>0</v>
      </c>
      <c r="U875" s="2">
        <v>3</v>
      </c>
      <c r="V875" s="2" t="s">
        <v>1487</v>
      </c>
      <c r="W875" s="2"/>
      <c r="X875" s="3"/>
    </row>
    <row r="876" spans="1:24" ht="15.5" x14ac:dyDescent="0.35">
      <c r="A876" s="2" t="s">
        <v>1488</v>
      </c>
      <c r="B876" s="56">
        <v>871</v>
      </c>
      <c r="C876" s="2">
        <v>147</v>
      </c>
      <c r="D876" s="3">
        <v>73.099999999999994</v>
      </c>
      <c r="E876" s="3">
        <v>4.9000000000000004</v>
      </c>
      <c r="G876" s="3">
        <v>9.1999999999999993</v>
      </c>
      <c r="I876" s="3">
        <v>11.1</v>
      </c>
      <c r="J876" s="3">
        <v>0</v>
      </c>
      <c r="K876" s="3">
        <v>1.7</v>
      </c>
      <c r="M876" s="3">
        <v>0</v>
      </c>
      <c r="U876" s="2">
        <v>3</v>
      </c>
      <c r="V876" s="2" t="s">
        <v>1489</v>
      </c>
      <c r="W876" s="2"/>
      <c r="X876" s="3"/>
    </row>
    <row r="877" spans="1:24" ht="15.5" x14ac:dyDescent="0.35">
      <c r="A877" s="2" t="s">
        <v>1490</v>
      </c>
      <c r="B877" s="56">
        <v>872</v>
      </c>
      <c r="C877" s="2">
        <v>130</v>
      </c>
      <c r="D877" s="3">
        <v>72.8</v>
      </c>
      <c r="E877" s="3">
        <v>8.3000000000000007</v>
      </c>
      <c r="G877" s="3">
        <v>5.4</v>
      </c>
      <c r="I877" s="3">
        <v>12</v>
      </c>
      <c r="J877" s="3">
        <v>0</v>
      </c>
      <c r="K877" s="3">
        <v>1.5</v>
      </c>
      <c r="M877" s="3">
        <v>0</v>
      </c>
      <c r="U877" s="2">
        <v>3</v>
      </c>
      <c r="V877" s="2" t="s">
        <v>1489</v>
      </c>
      <c r="W877" s="2"/>
      <c r="X877" s="3"/>
    </row>
    <row r="878" spans="1:24" ht="15.5" x14ac:dyDescent="0.35">
      <c r="A878" s="2" t="s">
        <v>1491</v>
      </c>
      <c r="B878" s="56">
        <v>873</v>
      </c>
      <c r="C878" s="2">
        <v>133</v>
      </c>
      <c r="D878" s="3">
        <v>71.5</v>
      </c>
      <c r="E878" s="3">
        <v>9.5</v>
      </c>
      <c r="G878" s="3">
        <v>5.2</v>
      </c>
      <c r="I878" s="3">
        <v>12.1</v>
      </c>
      <c r="J878" s="3">
        <v>0</v>
      </c>
      <c r="K878" s="3">
        <v>1.7</v>
      </c>
      <c r="M878" s="3">
        <v>0</v>
      </c>
      <c r="U878" s="2">
        <v>3</v>
      </c>
      <c r="V878" s="2" t="s">
        <v>1492</v>
      </c>
      <c r="W878" s="2"/>
      <c r="X878" s="3"/>
    </row>
    <row r="879" spans="1:24" ht="15.5" x14ac:dyDescent="0.35">
      <c r="A879" s="2" t="s">
        <v>1493</v>
      </c>
      <c r="B879" s="56">
        <v>874</v>
      </c>
      <c r="C879" s="2">
        <v>115</v>
      </c>
      <c r="D879" s="3">
        <v>75.2</v>
      </c>
      <c r="E879" s="3">
        <v>5.3</v>
      </c>
      <c r="G879" s="3">
        <v>4.0999999999999996</v>
      </c>
      <c r="I879" s="3">
        <v>14.2</v>
      </c>
      <c r="J879" s="3">
        <v>0</v>
      </c>
      <c r="K879" s="3">
        <v>1.2</v>
      </c>
      <c r="M879" s="3">
        <v>0</v>
      </c>
      <c r="U879" s="2">
        <v>3</v>
      </c>
      <c r="V879" s="2" t="s">
        <v>1492</v>
      </c>
      <c r="W879" s="2"/>
      <c r="X879" s="3"/>
    </row>
    <row r="880" spans="1:24" ht="15.5" x14ac:dyDescent="0.35">
      <c r="A880" s="2" t="s">
        <v>1494</v>
      </c>
      <c r="B880" s="56">
        <v>875</v>
      </c>
      <c r="C880" s="2">
        <v>143</v>
      </c>
      <c r="D880" s="3">
        <v>74.400000000000006</v>
      </c>
      <c r="E880" s="3">
        <v>9.3000000000000007</v>
      </c>
      <c r="G880" s="3">
        <v>9.1</v>
      </c>
      <c r="I880" s="3">
        <v>5.9</v>
      </c>
      <c r="J880" s="3">
        <v>0.8</v>
      </c>
      <c r="K880" s="3">
        <v>1.3</v>
      </c>
      <c r="M880" s="3">
        <v>0</v>
      </c>
      <c r="N880" s="3">
        <v>1.4</v>
      </c>
      <c r="O880" s="4">
        <v>5</v>
      </c>
      <c r="U880" s="2">
        <v>3</v>
      </c>
      <c r="V880" s="2" t="s">
        <v>1495</v>
      </c>
      <c r="W880" s="2"/>
      <c r="X880" s="3"/>
    </row>
    <row r="881" spans="1:24" ht="15.5" x14ac:dyDescent="0.35">
      <c r="A881" s="2" t="s">
        <v>1496</v>
      </c>
      <c r="B881" s="56">
        <v>876</v>
      </c>
      <c r="C881" s="2">
        <v>163</v>
      </c>
      <c r="D881" s="3">
        <v>65.7</v>
      </c>
      <c r="E881" s="3">
        <v>5.0999999999999996</v>
      </c>
      <c r="G881" s="3">
        <v>8.1999999999999993</v>
      </c>
      <c r="I881" s="3">
        <v>17.2</v>
      </c>
      <c r="J881" s="3">
        <v>0.4</v>
      </c>
      <c r="K881" s="3">
        <v>3.8</v>
      </c>
      <c r="M881" s="3">
        <v>0</v>
      </c>
      <c r="U881" s="2">
        <v>3</v>
      </c>
      <c r="V881" s="2" t="s">
        <v>1497</v>
      </c>
      <c r="W881" s="2"/>
      <c r="X881" s="3"/>
    </row>
    <row r="882" spans="1:24" ht="15.5" x14ac:dyDescent="0.35">
      <c r="A882" s="2" t="s">
        <v>1498</v>
      </c>
      <c r="B882" s="56">
        <v>877</v>
      </c>
      <c r="C882" s="2">
        <v>362</v>
      </c>
      <c r="D882" s="3">
        <v>4.7</v>
      </c>
      <c r="E882" s="3">
        <v>9.6</v>
      </c>
      <c r="G882" s="3">
        <v>6.8</v>
      </c>
      <c r="I882" s="3">
        <v>65.7</v>
      </c>
      <c r="J882" s="3">
        <v>0.4</v>
      </c>
      <c r="K882" s="3">
        <v>13.2</v>
      </c>
      <c r="M882" s="3">
        <v>0</v>
      </c>
      <c r="U882" s="2">
        <v>3</v>
      </c>
      <c r="V882" s="2" t="s">
        <v>1281</v>
      </c>
      <c r="W882" s="2"/>
      <c r="X882" s="3"/>
    </row>
    <row r="883" spans="1:24" ht="15.5" x14ac:dyDescent="0.35">
      <c r="A883" s="2" t="s">
        <v>1499</v>
      </c>
      <c r="B883" s="56">
        <v>878</v>
      </c>
      <c r="C883" s="2">
        <v>379</v>
      </c>
      <c r="D883" s="3">
        <v>5.9</v>
      </c>
      <c r="E883" s="3">
        <v>17.5</v>
      </c>
      <c r="G883" s="3">
        <v>11.5</v>
      </c>
      <c r="I883" s="3">
        <v>51.4</v>
      </c>
      <c r="J883" s="3">
        <v>1.1000000000000001</v>
      </c>
      <c r="K883" s="3">
        <v>13.7</v>
      </c>
      <c r="M883" s="3">
        <v>0</v>
      </c>
      <c r="U883" s="2">
        <v>3</v>
      </c>
      <c r="V883" s="2" t="s">
        <v>1281</v>
      </c>
      <c r="W883" s="2"/>
      <c r="X883" s="3"/>
    </row>
    <row r="884" spans="1:24" ht="15.5" x14ac:dyDescent="0.35">
      <c r="A884" s="2" t="s">
        <v>1500</v>
      </c>
      <c r="B884" s="56">
        <v>879</v>
      </c>
      <c r="C884" s="2">
        <v>376</v>
      </c>
      <c r="D884" s="3">
        <v>4.4000000000000004</v>
      </c>
      <c r="E884" s="3">
        <v>10.7</v>
      </c>
      <c r="G884" s="3">
        <v>8.9</v>
      </c>
      <c r="I884" s="3">
        <v>63.2</v>
      </c>
      <c r="J884" s="3">
        <v>0.9</v>
      </c>
      <c r="K884" s="3">
        <v>12.8</v>
      </c>
      <c r="M884" s="3">
        <v>0</v>
      </c>
      <c r="U884" s="2">
        <v>3</v>
      </c>
      <c r="V884" s="2" t="s">
        <v>1281</v>
      </c>
      <c r="W884" s="2"/>
      <c r="X884" s="3"/>
    </row>
    <row r="885" spans="1:24" ht="15.5" x14ac:dyDescent="0.35">
      <c r="A885" s="2" t="s">
        <v>1501</v>
      </c>
      <c r="B885" s="56">
        <v>880</v>
      </c>
      <c r="C885" s="2">
        <v>366</v>
      </c>
      <c r="D885" s="3">
        <v>3</v>
      </c>
      <c r="E885" s="3">
        <v>13</v>
      </c>
      <c r="G885" s="3">
        <v>10</v>
      </c>
      <c r="I885" s="3">
        <v>56</v>
      </c>
      <c r="J885" s="3">
        <v>1.2</v>
      </c>
      <c r="K885" s="3">
        <v>18</v>
      </c>
      <c r="M885" s="3">
        <v>0</v>
      </c>
      <c r="U885" s="2">
        <v>3</v>
      </c>
      <c r="V885" s="2" t="s">
        <v>1281</v>
      </c>
      <c r="W885" s="2"/>
      <c r="X885" s="3"/>
    </row>
    <row r="886" spans="1:24" ht="15.5" x14ac:dyDescent="0.35">
      <c r="A886" s="2" t="s">
        <v>1502</v>
      </c>
      <c r="B886" s="56">
        <v>881</v>
      </c>
      <c r="C886" s="2">
        <v>367</v>
      </c>
      <c r="D886" s="3">
        <v>4.5999999999999996</v>
      </c>
      <c r="E886" s="3">
        <v>12</v>
      </c>
      <c r="G886" s="3">
        <v>9.8000000000000007</v>
      </c>
      <c r="I886" s="3">
        <v>57.7</v>
      </c>
      <c r="J886" s="3">
        <v>1</v>
      </c>
      <c r="K886" s="3">
        <v>15.9</v>
      </c>
      <c r="M886" s="3">
        <v>0</v>
      </c>
      <c r="U886" s="2">
        <v>3</v>
      </c>
      <c r="V886" s="2" t="s">
        <v>1281</v>
      </c>
      <c r="W886" s="2"/>
      <c r="X886" s="3"/>
    </row>
    <row r="887" spans="1:24" ht="15.5" x14ac:dyDescent="0.35">
      <c r="A887" s="2" t="s">
        <v>1503</v>
      </c>
      <c r="B887" s="56">
        <v>882</v>
      </c>
      <c r="C887" s="2">
        <v>340</v>
      </c>
      <c r="D887" s="3">
        <v>3.9</v>
      </c>
      <c r="E887" s="3">
        <v>8.1999999999999993</v>
      </c>
      <c r="G887" s="3">
        <v>4</v>
      </c>
      <c r="I887" s="3">
        <v>67.900000000000006</v>
      </c>
      <c r="J887" s="3">
        <v>1.3</v>
      </c>
      <c r="K887" s="3">
        <v>16</v>
      </c>
      <c r="M887" s="3">
        <v>0</v>
      </c>
      <c r="U887" s="2">
        <v>3</v>
      </c>
      <c r="V887" s="2" t="s">
        <v>1281</v>
      </c>
      <c r="W887" s="2"/>
      <c r="X887" s="3"/>
    </row>
    <row r="888" spans="1:24" ht="15.5" x14ac:dyDescent="0.35">
      <c r="A888" s="2" t="s">
        <v>1504</v>
      </c>
      <c r="B888" s="56">
        <v>883</v>
      </c>
      <c r="C888" s="2">
        <v>319</v>
      </c>
      <c r="D888" s="3">
        <v>4.2</v>
      </c>
      <c r="E888" s="3">
        <v>14.1</v>
      </c>
      <c r="G888" s="3">
        <v>3.4</v>
      </c>
      <c r="I888" s="3">
        <v>58.1</v>
      </c>
      <c r="J888" s="3">
        <v>0.3</v>
      </c>
      <c r="K888" s="3">
        <v>20.2</v>
      </c>
      <c r="M888" s="3">
        <v>0</v>
      </c>
      <c r="U888" s="2">
        <v>3</v>
      </c>
      <c r="V888" s="2" t="s">
        <v>1505</v>
      </c>
      <c r="W888" s="2"/>
      <c r="X888" s="3"/>
    </row>
    <row r="889" spans="1:24" ht="15.5" x14ac:dyDescent="0.35">
      <c r="A889" s="2" t="s">
        <v>1506</v>
      </c>
      <c r="B889" s="56">
        <v>884</v>
      </c>
      <c r="C889" s="2">
        <v>333</v>
      </c>
      <c r="D889" s="3">
        <v>9.4</v>
      </c>
      <c r="E889" s="3">
        <v>11</v>
      </c>
      <c r="G889" s="3">
        <v>7.8</v>
      </c>
      <c r="I889" s="3">
        <v>54.7</v>
      </c>
      <c r="J889" s="3">
        <v>1</v>
      </c>
      <c r="K889" s="3">
        <v>17.100000000000001</v>
      </c>
      <c r="M889" s="3">
        <v>0</v>
      </c>
      <c r="U889" s="2">
        <v>3</v>
      </c>
      <c r="V889" s="2" t="s">
        <v>1505</v>
      </c>
      <c r="W889" s="2"/>
      <c r="X889" s="3"/>
    </row>
    <row r="890" spans="1:24" ht="15.5" x14ac:dyDescent="0.35">
      <c r="A890" s="2" t="s">
        <v>1507</v>
      </c>
      <c r="B890" s="56">
        <v>885</v>
      </c>
      <c r="C890" s="2">
        <v>431</v>
      </c>
      <c r="D890" s="3">
        <v>4.4000000000000004</v>
      </c>
      <c r="E890" s="3">
        <v>41</v>
      </c>
      <c r="G890" s="3">
        <v>11.4</v>
      </c>
      <c r="I890" s="3">
        <v>41</v>
      </c>
      <c r="J890" s="3">
        <v>0</v>
      </c>
      <c r="K890" s="3">
        <v>2.2000000000000002</v>
      </c>
      <c r="M890" s="3">
        <v>0</v>
      </c>
      <c r="U890" s="2">
        <v>3</v>
      </c>
      <c r="V890" s="2" t="s">
        <v>1505</v>
      </c>
      <c r="W890" s="2"/>
      <c r="X890" s="3"/>
    </row>
    <row r="891" spans="1:24" ht="15.5" x14ac:dyDescent="0.35">
      <c r="A891" s="2" t="s">
        <v>1508</v>
      </c>
      <c r="B891" s="56">
        <v>886</v>
      </c>
      <c r="C891" s="2">
        <v>338</v>
      </c>
      <c r="D891" s="3">
        <v>4.3</v>
      </c>
      <c r="E891" s="3">
        <v>10.199999999999999</v>
      </c>
      <c r="G891" s="3">
        <v>6.5</v>
      </c>
      <c r="I891" s="3">
        <v>59.7</v>
      </c>
      <c r="J891" s="3">
        <v>0.4</v>
      </c>
      <c r="K891" s="3">
        <v>19.3</v>
      </c>
      <c r="M891" s="3">
        <v>0</v>
      </c>
      <c r="U891" s="2">
        <v>3</v>
      </c>
      <c r="V891" s="2" t="s">
        <v>1505</v>
      </c>
      <c r="W891" s="2"/>
      <c r="X891" s="3"/>
    </row>
    <row r="892" spans="1:24" ht="15.5" x14ac:dyDescent="0.35">
      <c r="A892" s="2" t="s">
        <v>1509</v>
      </c>
      <c r="B892" s="56">
        <v>887</v>
      </c>
      <c r="C892" s="2">
        <v>341</v>
      </c>
      <c r="D892" s="3">
        <v>4.2</v>
      </c>
      <c r="E892" s="3">
        <v>12</v>
      </c>
      <c r="G892" s="3">
        <v>6.3</v>
      </c>
      <c r="I892" s="3">
        <v>59.2</v>
      </c>
      <c r="J892" s="3">
        <v>0.2</v>
      </c>
      <c r="K892" s="3">
        <v>18.3</v>
      </c>
      <c r="M892" s="3">
        <v>0</v>
      </c>
      <c r="U892" s="2">
        <v>3</v>
      </c>
      <c r="V892" s="2" t="s">
        <v>1505</v>
      </c>
      <c r="W892" s="2"/>
      <c r="X892" s="3"/>
    </row>
    <row r="893" spans="1:24" ht="15.5" x14ac:dyDescent="0.35">
      <c r="A893" s="2" t="s">
        <v>1510</v>
      </c>
      <c r="B893" s="56">
        <v>888</v>
      </c>
      <c r="C893" s="2">
        <v>346</v>
      </c>
      <c r="D893" s="3">
        <v>8.4</v>
      </c>
      <c r="E893" s="3">
        <v>11</v>
      </c>
      <c r="G893" s="3">
        <v>8.3000000000000007</v>
      </c>
      <c r="I893" s="3">
        <v>56.8</v>
      </c>
      <c r="J893" s="3">
        <v>0.4</v>
      </c>
      <c r="K893" s="3">
        <v>15.5</v>
      </c>
      <c r="M893" s="3">
        <v>0</v>
      </c>
      <c r="U893" s="2">
        <v>3</v>
      </c>
      <c r="V893" s="2" t="s">
        <v>1505</v>
      </c>
      <c r="W893" s="2"/>
      <c r="X893" s="3"/>
    </row>
    <row r="894" spans="1:24" ht="15.5" x14ac:dyDescent="0.35">
      <c r="A894" s="2" t="s">
        <v>1511</v>
      </c>
      <c r="B894" s="56">
        <v>889</v>
      </c>
      <c r="C894" s="2">
        <v>341</v>
      </c>
      <c r="D894" s="3">
        <v>58.1</v>
      </c>
      <c r="E894" s="3">
        <v>2.5</v>
      </c>
      <c r="G894" s="3">
        <v>36.5</v>
      </c>
      <c r="I894" s="3">
        <v>2.4</v>
      </c>
      <c r="J894" s="3">
        <v>0</v>
      </c>
      <c r="K894" s="3">
        <v>0.5</v>
      </c>
      <c r="M894" s="3">
        <v>0</v>
      </c>
      <c r="U894" s="2">
        <v>3</v>
      </c>
      <c r="V894" s="2" t="s">
        <v>1281</v>
      </c>
      <c r="W894" s="2"/>
      <c r="X894" s="3"/>
    </row>
    <row r="895" spans="1:24" ht="15.5" x14ac:dyDescent="0.35">
      <c r="A895" s="2" t="s">
        <v>1512</v>
      </c>
      <c r="B895" s="56">
        <v>890</v>
      </c>
      <c r="C895" s="2">
        <v>202</v>
      </c>
      <c r="D895" s="3">
        <v>73</v>
      </c>
      <c r="E895" s="3">
        <v>2.8</v>
      </c>
      <c r="G895" s="3">
        <v>20</v>
      </c>
      <c r="I895" s="3">
        <v>3.6</v>
      </c>
      <c r="J895" s="3">
        <v>0</v>
      </c>
      <c r="K895" s="3">
        <v>0.6</v>
      </c>
      <c r="M895" s="3">
        <v>0</v>
      </c>
      <c r="U895" s="2">
        <v>3</v>
      </c>
      <c r="V895" s="2" t="s">
        <v>1281</v>
      </c>
      <c r="W895" s="2"/>
      <c r="X895" s="3"/>
    </row>
    <row r="896" spans="1:24" ht="15.5" x14ac:dyDescent="0.35">
      <c r="A896" s="2" t="s">
        <v>1513</v>
      </c>
      <c r="B896" s="56">
        <v>891</v>
      </c>
      <c r="C896" s="2">
        <v>206</v>
      </c>
      <c r="D896" s="3">
        <v>60.2</v>
      </c>
      <c r="E896" s="3">
        <v>3.9</v>
      </c>
      <c r="G896" s="3">
        <v>11</v>
      </c>
      <c r="I896" s="3">
        <v>23.9</v>
      </c>
      <c r="J896" s="3">
        <v>0</v>
      </c>
      <c r="K896" s="3">
        <v>1</v>
      </c>
      <c r="M896" s="3">
        <v>0</v>
      </c>
      <c r="U896" s="2">
        <v>3</v>
      </c>
      <c r="V896" s="2" t="s">
        <v>1514</v>
      </c>
      <c r="W896" s="2"/>
      <c r="X896" s="3"/>
    </row>
    <row r="897" spans="1:24" ht="15.5" x14ac:dyDescent="0.35">
      <c r="A897" s="2" t="s">
        <v>1515</v>
      </c>
      <c r="B897" s="56">
        <v>892</v>
      </c>
      <c r="C897" s="2">
        <v>186</v>
      </c>
      <c r="D897" s="3">
        <v>63.2</v>
      </c>
      <c r="E897" s="3">
        <v>4.5999999999999996</v>
      </c>
      <c r="G897" s="3">
        <v>9.1999999999999993</v>
      </c>
      <c r="I897" s="3">
        <v>22.1</v>
      </c>
      <c r="J897" s="3">
        <v>0</v>
      </c>
      <c r="K897" s="3">
        <v>0.9</v>
      </c>
      <c r="M897" s="3">
        <v>0</v>
      </c>
      <c r="U897" s="2">
        <v>3</v>
      </c>
      <c r="V897" s="2" t="s">
        <v>1514</v>
      </c>
      <c r="W897" s="2"/>
      <c r="X897" s="3"/>
    </row>
    <row r="898" spans="1:24" ht="15.5" x14ac:dyDescent="0.35">
      <c r="A898" s="2" t="s">
        <v>1516</v>
      </c>
      <c r="B898" s="56">
        <v>893</v>
      </c>
      <c r="C898" s="2">
        <v>202</v>
      </c>
      <c r="D898" s="3">
        <v>60.6</v>
      </c>
      <c r="E898" s="3">
        <v>4.3</v>
      </c>
      <c r="G898" s="3">
        <v>10.3</v>
      </c>
      <c r="I898" s="3">
        <v>24</v>
      </c>
      <c r="J898" s="3">
        <v>0</v>
      </c>
      <c r="K898" s="3">
        <v>0.8</v>
      </c>
      <c r="M898" s="3">
        <v>0</v>
      </c>
      <c r="U898" s="2">
        <v>3</v>
      </c>
      <c r="V898" s="2" t="s">
        <v>1514</v>
      </c>
      <c r="W898" s="2"/>
      <c r="X898" s="3"/>
    </row>
    <row r="899" spans="1:24" ht="15.5" x14ac:dyDescent="0.35">
      <c r="A899" s="2" t="s">
        <v>1517</v>
      </c>
      <c r="B899" s="56">
        <v>894</v>
      </c>
      <c r="C899" s="2">
        <v>226</v>
      </c>
      <c r="D899" s="3">
        <v>56.3</v>
      </c>
      <c r="E899" s="3">
        <v>6</v>
      </c>
      <c r="G899" s="3">
        <v>12</v>
      </c>
      <c r="I899" s="3">
        <v>24.6</v>
      </c>
      <c r="J899" s="3">
        <v>0</v>
      </c>
      <c r="K899" s="3">
        <v>1.1000000000000001</v>
      </c>
      <c r="M899" s="3">
        <v>0</v>
      </c>
      <c r="U899" s="2">
        <v>3</v>
      </c>
      <c r="V899" s="2" t="s">
        <v>1514</v>
      </c>
      <c r="W899" s="2"/>
      <c r="X899" s="3"/>
    </row>
    <row r="900" spans="1:24" ht="15.5" x14ac:dyDescent="0.35">
      <c r="A900" s="2" t="s">
        <v>1518</v>
      </c>
      <c r="B900" s="56">
        <v>895</v>
      </c>
      <c r="C900" s="2">
        <v>66</v>
      </c>
      <c r="D900" s="3">
        <v>82.8</v>
      </c>
      <c r="E900" s="3">
        <v>3</v>
      </c>
      <c r="G900" s="3">
        <v>0.2</v>
      </c>
      <c r="I900" s="3">
        <v>13.3</v>
      </c>
      <c r="J900" s="3">
        <v>0</v>
      </c>
      <c r="K900" s="3">
        <v>0.7</v>
      </c>
      <c r="M900" s="3">
        <v>0</v>
      </c>
      <c r="U900" s="2">
        <v>3</v>
      </c>
      <c r="V900" s="2" t="s">
        <v>1519</v>
      </c>
      <c r="W900" s="2"/>
      <c r="X900" s="3"/>
    </row>
    <row r="901" spans="1:24" ht="15.5" x14ac:dyDescent="0.35">
      <c r="A901" s="2" t="s">
        <v>1520</v>
      </c>
      <c r="B901" s="56">
        <v>896</v>
      </c>
      <c r="C901" s="2">
        <v>89</v>
      </c>
      <c r="D901" s="3">
        <v>80</v>
      </c>
      <c r="E901" s="3">
        <v>3.4</v>
      </c>
      <c r="G901" s="3">
        <v>2.9</v>
      </c>
      <c r="I901" s="3">
        <v>12.8</v>
      </c>
      <c r="J901" s="3">
        <v>0</v>
      </c>
      <c r="K901" s="3">
        <v>0.9</v>
      </c>
      <c r="M901" s="3">
        <v>0</v>
      </c>
      <c r="N901" s="3">
        <v>4.5999999999999996</v>
      </c>
      <c r="O901" s="4">
        <v>27</v>
      </c>
      <c r="U901" s="2">
        <v>3</v>
      </c>
      <c r="V901" s="2" t="s">
        <v>1519</v>
      </c>
      <c r="W901" s="2"/>
      <c r="X901" s="3"/>
    </row>
    <row r="902" spans="1:24" ht="15.5" x14ac:dyDescent="0.35">
      <c r="A902" s="2" t="s">
        <v>1521</v>
      </c>
      <c r="B902" s="56">
        <v>897</v>
      </c>
      <c r="C902" s="2">
        <v>366</v>
      </c>
      <c r="D902" s="3">
        <v>1.7</v>
      </c>
      <c r="E902" s="3">
        <v>30.6</v>
      </c>
      <c r="G902" s="3">
        <v>0.7</v>
      </c>
      <c r="I902" s="3">
        <v>59.2</v>
      </c>
      <c r="J902" s="3">
        <v>0</v>
      </c>
      <c r="K902" s="3">
        <v>7.8</v>
      </c>
      <c r="M902" s="3">
        <v>0</v>
      </c>
      <c r="U902" s="2">
        <v>3</v>
      </c>
      <c r="V902" s="2" t="s">
        <v>1519</v>
      </c>
      <c r="W902" s="2"/>
      <c r="X902" s="3"/>
    </row>
    <row r="903" spans="1:24" ht="15.5" x14ac:dyDescent="0.35">
      <c r="A903" s="2" t="s">
        <v>1522</v>
      </c>
      <c r="B903" s="56">
        <v>898</v>
      </c>
      <c r="C903" s="2">
        <v>406</v>
      </c>
      <c r="D903" s="3">
        <v>1.9</v>
      </c>
      <c r="E903" s="3">
        <v>9.3000000000000007</v>
      </c>
      <c r="G903" s="3">
        <v>6.8</v>
      </c>
      <c r="I903" s="3">
        <v>79.3</v>
      </c>
      <c r="J903" s="3">
        <v>0</v>
      </c>
      <c r="K903" s="3">
        <v>2.7</v>
      </c>
      <c r="M903" s="3">
        <v>0</v>
      </c>
      <c r="U903" s="2">
        <v>3</v>
      </c>
      <c r="V903" s="2" t="s">
        <v>1519</v>
      </c>
      <c r="W903" s="2"/>
      <c r="X903" s="3"/>
    </row>
    <row r="904" spans="1:24" ht="15.5" x14ac:dyDescent="0.35">
      <c r="A904" s="2" t="s">
        <v>1523</v>
      </c>
      <c r="B904" s="56">
        <v>899</v>
      </c>
      <c r="C904" s="2">
        <v>352</v>
      </c>
      <c r="D904" s="3">
        <v>18.100000000000001</v>
      </c>
      <c r="E904" s="3">
        <v>8.1999999999999993</v>
      </c>
      <c r="G904" s="3">
        <v>8</v>
      </c>
      <c r="I904" s="3">
        <v>63.8</v>
      </c>
      <c r="J904" s="3">
        <v>0</v>
      </c>
      <c r="K904" s="3">
        <v>1.9</v>
      </c>
      <c r="M904" s="3">
        <v>0</v>
      </c>
      <c r="U904" s="2">
        <v>3</v>
      </c>
      <c r="V904" s="2" t="s">
        <v>1524</v>
      </c>
      <c r="W904" s="2"/>
      <c r="X904" s="3"/>
    </row>
    <row r="905" spans="1:24" ht="15.5" x14ac:dyDescent="0.35">
      <c r="A905" s="2" t="s">
        <v>1525</v>
      </c>
      <c r="B905" s="56">
        <v>900</v>
      </c>
      <c r="C905" s="2">
        <v>325</v>
      </c>
      <c r="D905" s="3">
        <v>18.399999999999999</v>
      </c>
      <c r="E905" s="3">
        <v>7.9</v>
      </c>
      <c r="G905" s="3">
        <v>2.8</v>
      </c>
      <c r="I905" s="3">
        <v>69</v>
      </c>
      <c r="J905" s="3">
        <v>0</v>
      </c>
      <c r="K905" s="3">
        <v>1.9</v>
      </c>
      <c r="M905" s="3">
        <v>0</v>
      </c>
      <c r="U905" s="2">
        <v>3</v>
      </c>
      <c r="V905" s="2" t="s">
        <v>1526</v>
      </c>
      <c r="W905" s="2"/>
      <c r="X905" s="3"/>
    </row>
    <row r="906" spans="1:24" ht="15.5" x14ac:dyDescent="0.35">
      <c r="A906" s="2" t="s">
        <v>1527</v>
      </c>
      <c r="B906" s="56">
        <v>901</v>
      </c>
      <c r="C906" s="2">
        <v>72</v>
      </c>
      <c r="D906" s="3">
        <v>83.9</v>
      </c>
      <c r="E906" s="3">
        <v>6.5</v>
      </c>
      <c r="G906" s="3">
        <v>2.2999999999999998</v>
      </c>
      <c r="I906" s="3">
        <v>6.1</v>
      </c>
      <c r="J906" s="3">
        <v>0</v>
      </c>
      <c r="K906" s="3">
        <v>1.2</v>
      </c>
      <c r="M906" s="3">
        <v>0</v>
      </c>
      <c r="U906" s="2">
        <v>3</v>
      </c>
      <c r="V906" s="2" t="s">
        <v>1528</v>
      </c>
      <c r="W906" s="2"/>
      <c r="X906" s="3"/>
    </row>
    <row r="907" spans="1:24" ht="15.5" x14ac:dyDescent="0.35">
      <c r="A907" s="2" t="s">
        <v>1529</v>
      </c>
      <c r="B907" s="56">
        <v>902</v>
      </c>
      <c r="C907" s="2">
        <v>83</v>
      </c>
      <c r="D907" s="3">
        <v>80.099999999999994</v>
      </c>
      <c r="E907" s="3">
        <v>4.8</v>
      </c>
      <c r="G907" s="3">
        <v>1.7</v>
      </c>
      <c r="I907" s="3">
        <v>12.2</v>
      </c>
      <c r="J907" s="3">
        <v>0</v>
      </c>
      <c r="K907" s="3">
        <v>1.2</v>
      </c>
      <c r="M907" s="3">
        <v>0</v>
      </c>
      <c r="U907" s="2">
        <v>3</v>
      </c>
      <c r="V907" s="2" t="s">
        <v>1528</v>
      </c>
      <c r="W907" s="2"/>
      <c r="X907" s="3"/>
    </row>
    <row r="908" spans="1:24" ht="15.5" x14ac:dyDescent="0.35">
      <c r="A908" s="2" t="s">
        <v>1530</v>
      </c>
      <c r="B908" s="56">
        <v>903</v>
      </c>
      <c r="C908" s="2">
        <v>362</v>
      </c>
      <c r="D908" s="3">
        <v>2.9</v>
      </c>
      <c r="E908" s="3">
        <v>34.6</v>
      </c>
      <c r="G908" s="3">
        <v>0.6</v>
      </c>
      <c r="I908" s="3">
        <v>54.1</v>
      </c>
      <c r="J908" s="3">
        <v>0</v>
      </c>
      <c r="K908" s="3">
        <v>7.8</v>
      </c>
      <c r="M908" s="3">
        <v>0</v>
      </c>
      <c r="U908" s="2">
        <v>3</v>
      </c>
      <c r="V908" s="2" t="s">
        <v>1531</v>
      </c>
      <c r="W908" s="2"/>
      <c r="X908" s="3"/>
    </row>
    <row r="909" spans="1:24" ht="15.5" x14ac:dyDescent="0.35">
      <c r="A909" s="2" t="s">
        <v>1532</v>
      </c>
      <c r="B909" s="56">
        <v>904</v>
      </c>
      <c r="C909" s="2">
        <v>505</v>
      </c>
      <c r="D909" s="3">
        <v>2.2000000000000002</v>
      </c>
      <c r="E909" s="3">
        <v>27</v>
      </c>
      <c r="G909" s="3">
        <v>28</v>
      </c>
      <c r="I909" s="3">
        <v>37.1</v>
      </c>
      <c r="J909" s="3">
        <v>0</v>
      </c>
      <c r="K909" s="3">
        <v>5.7</v>
      </c>
      <c r="M909" s="3">
        <v>0</v>
      </c>
      <c r="U909" s="2">
        <v>3</v>
      </c>
      <c r="V909" s="2" t="s">
        <v>1531</v>
      </c>
      <c r="W909" s="2"/>
      <c r="X909" s="3"/>
    </row>
    <row r="910" spans="1:24" ht="15.5" x14ac:dyDescent="0.35">
      <c r="A910" s="2" t="s">
        <v>1533</v>
      </c>
      <c r="B910" s="56">
        <v>905</v>
      </c>
      <c r="C910" s="2">
        <v>143</v>
      </c>
      <c r="D910" s="3">
        <v>72.400000000000006</v>
      </c>
      <c r="E910" s="3">
        <v>7</v>
      </c>
      <c r="G910" s="3">
        <v>8.1</v>
      </c>
      <c r="I910" s="3">
        <v>10.9</v>
      </c>
      <c r="J910" s="3">
        <v>0</v>
      </c>
      <c r="K910" s="3">
        <v>1.6</v>
      </c>
      <c r="L910" s="2">
        <v>231</v>
      </c>
      <c r="O910" s="4">
        <v>52</v>
      </c>
      <c r="P910" s="4">
        <v>0.03</v>
      </c>
      <c r="Q910" s="4">
        <v>0.66</v>
      </c>
      <c r="R910" s="4">
        <v>0.31</v>
      </c>
      <c r="S910" s="4">
        <v>0</v>
      </c>
      <c r="U910" s="2">
        <v>3</v>
      </c>
      <c r="V910" s="2" t="s">
        <v>1534</v>
      </c>
      <c r="W910" s="2"/>
      <c r="X910" s="3"/>
    </row>
    <row r="911" spans="1:24" ht="15.5" x14ac:dyDescent="0.35">
      <c r="A911" s="2" t="s">
        <v>1535</v>
      </c>
      <c r="B911" s="56">
        <v>906</v>
      </c>
      <c r="C911" s="2">
        <v>110</v>
      </c>
      <c r="D911" s="3">
        <v>75.5</v>
      </c>
      <c r="E911" s="3">
        <v>7.5</v>
      </c>
      <c r="G911" s="3">
        <v>4</v>
      </c>
      <c r="I911" s="3">
        <v>11.2</v>
      </c>
      <c r="J911" s="3">
        <v>0</v>
      </c>
      <c r="K911" s="3">
        <v>1.8</v>
      </c>
      <c r="M911" s="3">
        <v>0</v>
      </c>
      <c r="U911" s="2">
        <v>3</v>
      </c>
      <c r="V911" s="2" t="s">
        <v>1534</v>
      </c>
      <c r="W911" s="2"/>
      <c r="X911" s="3"/>
    </row>
    <row r="912" spans="1:24" ht="15.5" x14ac:dyDescent="0.35">
      <c r="A912" s="2" t="s">
        <v>1536</v>
      </c>
      <c r="B912" s="56">
        <v>907</v>
      </c>
      <c r="C912" s="2">
        <v>27</v>
      </c>
      <c r="D912" s="3">
        <v>92.7</v>
      </c>
      <c r="E912" s="3">
        <v>4.0999999999999996</v>
      </c>
      <c r="G912" s="3">
        <v>0.1</v>
      </c>
      <c r="I912" s="3">
        <v>2.2999999999999998</v>
      </c>
      <c r="J912" s="3">
        <v>0</v>
      </c>
      <c r="K912" s="3">
        <v>0.8</v>
      </c>
      <c r="M912" s="3">
        <v>0</v>
      </c>
      <c r="U912" s="2">
        <v>3</v>
      </c>
      <c r="V912" s="2" t="s">
        <v>1537</v>
      </c>
      <c r="W912" s="2"/>
      <c r="X912" s="3"/>
    </row>
    <row r="913" spans="1:24" ht="15.5" x14ac:dyDescent="0.35">
      <c r="A913" s="2" t="s">
        <v>1538</v>
      </c>
      <c r="B913" s="56">
        <v>908</v>
      </c>
      <c r="C913" s="2">
        <v>61</v>
      </c>
      <c r="D913" s="3">
        <v>87.7</v>
      </c>
      <c r="E913" s="3">
        <v>3.2</v>
      </c>
      <c r="G913" s="3">
        <v>3.1</v>
      </c>
      <c r="I913" s="3">
        <v>5.3</v>
      </c>
      <c r="J913" s="3">
        <v>0</v>
      </c>
      <c r="K913" s="3">
        <v>0.7</v>
      </c>
      <c r="M913" s="3">
        <v>0</v>
      </c>
      <c r="U913" s="2">
        <v>3</v>
      </c>
      <c r="V913" s="2" t="s">
        <v>1537</v>
      </c>
      <c r="W913" s="2"/>
      <c r="X913" s="3"/>
    </row>
    <row r="914" spans="1:24" ht="15.5" x14ac:dyDescent="0.35">
      <c r="A914" s="2" t="s">
        <v>1539</v>
      </c>
      <c r="B914" s="56">
        <v>909</v>
      </c>
      <c r="C914" s="2">
        <v>60</v>
      </c>
      <c r="D914" s="3">
        <v>88.3</v>
      </c>
      <c r="E914" s="3">
        <v>3.3</v>
      </c>
      <c r="G914" s="3">
        <v>3.2</v>
      </c>
      <c r="I914" s="3">
        <v>4.5</v>
      </c>
      <c r="J914" s="3">
        <v>0</v>
      </c>
      <c r="K914" s="3">
        <v>0.7</v>
      </c>
      <c r="M914" s="3">
        <v>0</v>
      </c>
      <c r="U914" s="2">
        <v>3</v>
      </c>
      <c r="V914" s="2" t="s">
        <v>1540</v>
      </c>
      <c r="W914" s="2"/>
      <c r="X914" s="3"/>
    </row>
    <row r="915" spans="1:24" ht="15.5" x14ac:dyDescent="0.35">
      <c r="A915" s="2" t="s">
        <v>1541</v>
      </c>
      <c r="B915" s="56">
        <v>910</v>
      </c>
      <c r="C915" s="2">
        <v>333</v>
      </c>
      <c r="D915" s="3">
        <v>21.4</v>
      </c>
      <c r="E915" s="3">
        <v>7.2</v>
      </c>
      <c r="G915" s="3">
        <v>6.7</v>
      </c>
      <c r="I915" s="3">
        <v>62.8</v>
      </c>
      <c r="J915" s="3">
        <v>0</v>
      </c>
      <c r="K915" s="3">
        <v>1.9</v>
      </c>
      <c r="M915" s="3">
        <v>0</v>
      </c>
      <c r="U915" s="2">
        <v>3</v>
      </c>
      <c r="V915" s="2" t="s">
        <v>1542</v>
      </c>
      <c r="W915" s="2"/>
      <c r="X915" s="3"/>
    </row>
    <row r="916" spans="1:24" ht="15.5" x14ac:dyDescent="0.35">
      <c r="A916" s="2" t="s">
        <v>1543</v>
      </c>
      <c r="B916" s="56">
        <v>911</v>
      </c>
      <c r="C916" s="2">
        <v>86</v>
      </c>
      <c r="D916" s="3">
        <v>78.3</v>
      </c>
      <c r="E916" s="3">
        <v>4.2</v>
      </c>
      <c r="G916" s="3">
        <v>1.1000000000000001</v>
      </c>
      <c r="I916" s="3">
        <v>15.2</v>
      </c>
      <c r="J916" s="3">
        <v>0</v>
      </c>
      <c r="K916" s="3">
        <v>1.2</v>
      </c>
      <c r="M916" s="3">
        <v>0</v>
      </c>
      <c r="U916" s="2">
        <v>3</v>
      </c>
      <c r="V916" s="2" t="s">
        <v>1544</v>
      </c>
      <c r="W916" s="2"/>
      <c r="X916" s="3"/>
    </row>
    <row r="917" spans="1:24" ht="15.5" x14ac:dyDescent="0.35">
      <c r="A917" s="2" t="s">
        <v>1545</v>
      </c>
      <c r="B917" s="56">
        <v>912</v>
      </c>
      <c r="C917" s="2">
        <v>58</v>
      </c>
      <c r="D917" s="3">
        <v>86.8</v>
      </c>
      <c r="E917" s="3">
        <v>4.4000000000000004</v>
      </c>
      <c r="G917" s="3">
        <v>1.9</v>
      </c>
      <c r="I917" s="3">
        <v>5.8</v>
      </c>
      <c r="J917" s="3">
        <v>0</v>
      </c>
      <c r="K917" s="3">
        <v>1.1000000000000001</v>
      </c>
      <c r="M917" s="3">
        <v>0</v>
      </c>
      <c r="U917" s="2">
        <v>3</v>
      </c>
      <c r="V917" s="2" t="s">
        <v>1546</v>
      </c>
      <c r="W917" s="2"/>
      <c r="X917" s="3"/>
    </row>
    <row r="918" spans="1:24" ht="15.5" x14ac:dyDescent="0.35">
      <c r="A918" s="2" t="s">
        <v>1547</v>
      </c>
      <c r="B918" s="56">
        <v>913</v>
      </c>
      <c r="C918" s="2">
        <v>67</v>
      </c>
      <c r="D918" s="3">
        <v>83.5</v>
      </c>
      <c r="E918" s="3">
        <v>4.0999999999999996</v>
      </c>
      <c r="G918" s="3">
        <v>1.2</v>
      </c>
      <c r="I918" s="3">
        <v>10.1</v>
      </c>
      <c r="J918" s="3">
        <v>0</v>
      </c>
      <c r="K918" s="3">
        <v>1.1000000000000001</v>
      </c>
      <c r="M918" s="3">
        <v>0</v>
      </c>
      <c r="U918" s="2">
        <v>3</v>
      </c>
      <c r="V918" s="2" t="s">
        <v>1548</v>
      </c>
      <c r="W918" s="2"/>
      <c r="X918" s="3"/>
    </row>
    <row r="919" spans="1:24" ht="15.5" x14ac:dyDescent="0.35">
      <c r="A919" s="2" t="s">
        <v>1549</v>
      </c>
      <c r="B919" s="56">
        <v>914</v>
      </c>
      <c r="C919" s="2">
        <v>448</v>
      </c>
      <c r="D919" s="3">
        <v>29.5</v>
      </c>
      <c r="E919" s="3">
        <v>22.6</v>
      </c>
      <c r="G919" s="3">
        <v>37.299999999999997</v>
      </c>
      <c r="I919" s="3">
        <v>6.2</v>
      </c>
      <c r="J919" s="3">
        <v>0</v>
      </c>
      <c r="K919" s="3">
        <v>4.4000000000000004</v>
      </c>
      <c r="M919" s="3">
        <v>0</v>
      </c>
      <c r="U919" s="2">
        <v>3</v>
      </c>
      <c r="V919" s="2" t="s">
        <v>1550</v>
      </c>
      <c r="W919" s="2"/>
      <c r="X919" s="3"/>
    </row>
    <row r="920" spans="1:24" ht="15.5" x14ac:dyDescent="0.35">
      <c r="A920" s="2" t="s">
        <v>1551</v>
      </c>
      <c r="B920" s="56">
        <v>915</v>
      </c>
      <c r="C920" s="2">
        <v>297</v>
      </c>
      <c r="D920" s="3">
        <v>59.7</v>
      </c>
      <c r="E920" s="3">
        <v>9.8000000000000007</v>
      </c>
      <c r="G920" s="3">
        <v>28.8</v>
      </c>
      <c r="I920" s="3">
        <v>0.5</v>
      </c>
      <c r="J920" s="3">
        <v>0</v>
      </c>
      <c r="K920" s="3">
        <v>1.2</v>
      </c>
      <c r="M920" s="3">
        <v>0</v>
      </c>
      <c r="U920" s="2">
        <v>3</v>
      </c>
      <c r="V920" s="2" t="s">
        <v>1552</v>
      </c>
      <c r="W920" s="2"/>
      <c r="X920" s="3"/>
    </row>
    <row r="921" spans="1:24" ht="15.5" x14ac:dyDescent="0.35">
      <c r="A921" s="2" t="s">
        <v>1553</v>
      </c>
      <c r="B921" s="56">
        <v>916</v>
      </c>
      <c r="C921" s="2">
        <v>220</v>
      </c>
      <c r="D921" s="3">
        <v>62</v>
      </c>
      <c r="E921" s="3">
        <v>16</v>
      </c>
      <c r="G921" s="3">
        <v>17</v>
      </c>
      <c r="I921" s="3">
        <v>0.5</v>
      </c>
      <c r="J921" s="3">
        <v>0</v>
      </c>
      <c r="K921" s="3">
        <v>4.5</v>
      </c>
      <c r="M921" s="3">
        <v>0</v>
      </c>
      <c r="U921" s="2">
        <v>3</v>
      </c>
      <c r="V921" s="2" t="s">
        <v>1552</v>
      </c>
      <c r="W921" s="2"/>
      <c r="X921" s="3"/>
    </row>
    <row r="922" spans="1:24" ht="15.5" x14ac:dyDescent="0.35">
      <c r="A922" s="2" t="s">
        <v>1554</v>
      </c>
      <c r="B922" s="56">
        <v>917</v>
      </c>
      <c r="C922" s="2">
        <v>193</v>
      </c>
      <c r="D922" s="3">
        <v>60.6</v>
      </c>
      <c r="E922" s="3">
        <v>16.2</v>
      </c>
      <c r="G922" s="3">
        <v>10.5</v>
      </c>
      <c r="I922" s="3">
        <v>8.1999999999999993</v>
      </c>
      <c r="J922" s="3">
        <v>0</v>
      </c>
      <c r="K922" s="3">
        <v>4.5</v>
      </c>
      <c r="M922" s="3">
        <v>0</v>
      </c>
      <c r="U922" s="2">
        <v>3</v>
      </c>
      <c r="V922" s="2" t="s">
        <v>232</v>
      </c>
      <c r="W922" s="2"/>
      <c r="X922" s="3"/>
    </row>
    <row r="923" spans="1:24" ht="15.5" x14ac:dyDescent="0.35">
      <c r="A923" s="2" t="s">
        <v>1555</v>
      </c>
      <c r="B923" s="56">
        <v>918</v>
      </c>
      <c r="C923" s="2">
        <v>486</v>
      </c>
      <c r="D923" s="3">
        <v>27.8</v>
      </c>
      <c r="E923" s="3">
        <v>21.9</v>
      </c>
      <c r="G923" s="3">
        <v>44</v>
      </c>
      <c r="I923" s="3">
        <v>1.5</v>
      </c>
      <c r="J923" s="3">
        <v>0</v>
      </c>
      <c r="K923" s="3">
        <v>4.8</v>
      </c>
      <c r="M923" s="3">
        <v>0</v>
      </c>
      <c r="U923" s="2">
        <v>3</v>
      </c>
      <c r="V923" s="2" t="s">
        <v>232</v>
      </c>
      <c r="W923" s="2"/>
      <c r="X923" s="3"/>
    </row>
    <row r="924" spans="1:24" ht="15.5" x14ac:dyDescent="0.35">
      <c r="A924" s="2" t="s">
        <v>1556</v>
      </c>
      <c r="B924" s="56">
        <v>919</v>
      </c>
      <c r="C924" s="2">
        <v>225</v>
      </c>
      <c r="D924" s="3">
        <v>61.2</v>
      </c>
      <c r="E924" s="3">
        <v>15.9</v>
      </c>
      <c r="G924" s="3">
        <v>16.8</v>
      </c>
      <c r="I924" s="3">
        <v>2.4</v>
      </c>
      <c r="J924" s="3">
        <v>0</v>
      </c>
      <c r="K924" s="3">
        <v>3.7</v>
      </c>
      <c r="M924" s="3">
        <v>0</v>
      </c>
      <c r="U924" s="2">
        <v>3</v>
      </c>
      <c r="V924" s="2" t="s">
        <v>1557</v>
      </c>
      <c r="W924" s="2"/>
      <c r="X924" s="3"/>
    </row>
    <row r="925" spans="1:24" ht="15.5" x14ac:dyDescent="0.35">
      <c r="A925" s="2" t="s">
        <v>1558</v>
      </c>
      <c r="B925" s="56">
        <v>920</v>
      </c>
      <c r="C925" s="2">
        <v>309</v>
      </c>
      <c r="D925" s="3">
        <v>42.5</v>
      </c>
      <c r="E925" s="3">
        <v>21.3</v>
      </c>
      <c r="G925" s="3">
        <v>20</v>
      </c>
      <c r="I925" s="3">
        <v>11</v>
      </c>
      <c r="J925" s="3">
        <v>0</v>
      </c>
      <c r="K925" s="3">
        <v>5.2</v>
      </c>
      <c r="M925" s="3">
        <v>0</v>
      </c>
      <c r="U925" s="2">
        <v>3</v>
      </c>
      <c r="V925" s="2" t="s">
        <v>1559</v>
      </c>
      <c r="W925" s="2"/>
      <c r="X925" s="3"/>
    </row>
    <row r="926" spans="1:24" ht="15.5" x14ac:dyDescent="0.35">
      <c r="A926" s="2" t="s">
        <v>1560</v>
      </c>
      <c r="B926" s="56">
        <v>921</v>
      </c>
      <c r="C926" s="2">
        <v>288</v>
      </c>
      <c r="D926" s="3">
        <v>51.2</v>
      </c>
      <c r="E926" s="3">
        <v>16.8</v>
      </c>
      <c r="G926" s="3">
        <v>21.6</v>
      </c>
      <c r="I926" s="3">
        <v>6.9</v>
      </c>
      <c r="J926" s="3">
        <v>0</v>
      </c>
      <c r="K926" s="3">
        <v>3.5</v>
      </c>
      <c r="M926" s="3">
        <v>0</v>
      </c>
      <c r="U926" s="2">
        <v>3</v>
      </c>
      <c r="V926" s="2" t="s">
        <v>1559</v>
      </c>
      <c r="W926" s="2"/>
      <c r="X926" s="3"/>
    </row>
    <row r="927" spans="1:24" ht="15.5" x14ac:dyDescent="0.35">
      <c r="A927" s="58" t="s">
        <v>1561</v>
      </c>
      <c r="B927" s="56">
        <v>922</v>
      </c>
      <c r="C927" s="2">
        <v>406</v>
      </c>
      <c r="D927" s="3">
        <v>30</v>
      </c>
      <c r="E927" s="3">
        <v>27.8</v>
      </c>
      <c r="G927" s="3">
        <v>28.5</v>
      </c>
      <c r="I927" s="3">
        <v>9.6</v>
      </c>
      <c r="J927" s="3">
        <v>0</v>
      </c>
      <c r="K927" s="3">
        <v>4.0999999999999996</v>
      </c>
      <c r="M927" s="3">
        <v>0</v>
      </c>
      <c r="U927" s="2">
        <v>3</v>
      </c>
      <c r="V927" s="2" t="s">
        <v>1562</v>
      </c>
      <c r="W927" s="2"/>
      <c r="X927" s="3"/>
    </row>
    <row r="928" spans="1:24" ht="15.5" x14ac:dyDescent="0.35">
      <c r="A928" s="2" t="s">
        <v>1563</v>
      </c>
      <c r="B928" s="56">
        <v>923</v>
      </c>
      <c r="C928" s="2">
        <v>282</v>
      </c>
      <c r="D928" s="3">
        <v>53</v>
      </c>
      <c r="E928" s="3">
        <v>21</v>
      </c>
      <c r="G928" s="3">
        <v>19.8</v>
      </c>
      <c r="I928" s="3">
        <v>4.7</v>
      </c>
      <c r="J928" s="3">
        <v>0</v>
      </c>
      <c r="K928" s="3">
        <v>1.5</v>
      </c>
      <c r="M928" s="3">
        <v>0</v>
      </c>
      <c r="U928" s="2">
        <v>3</v>
      </c>
      <c r="V928" s="2" t="s">
        <v>1564</v>
      </c>
      <c r="W928" s="2"/>
      <c r="X928" s="3"/>
    </row>
    <row r="929" spans="1:24" ht="15.5" x14ac:dyDescent="0.35">
      <c r="A929" s="2" t="s">
        <v>1565</v>
      </c>
      <c r="B929" s="56">
        <v>924</v>
      </c>
      <c r="C929" s="2">
        <v>478</v>
      </c>
      <c r="D929" s="3">
        <v>14.3</v>
      </c>
      <c r="E929" s="3">
        <v>44</v>
      </c>
      <c r="G929" s="3">
        <v>31.5</v>
      </c>
      <c r="I929" s="3">
        <v>3.4</v>
      </c>
      <c r="J929" s="3">
        <v>0</v>
      </c>
      <c r="K929" s="3">
        <v>6.8</v>
      </c>
      <c r="M929" s="3">
        <v>0</v>
      </c>
      <c r="U929" s="2">
        <v>3</v>
      </c>
      <c r="V929" s="2" t="s">
        <v>1566</v>
      </c>
      <c r="W929" s="2"/>
      <c r="X929" s="3"/>
    </row>
    <row r="930" spans="1:24" ht="15.5" x14ac:dyDescent="0.35">
      <c r="A930" s="2" t="s">
        <v>1567</v>
      </c>
      <c r="B930" s="56">
        <v>925</v>
      </c>
      <c r="C930" s="2">
        <v>98</v>
      </c>
      <c r="D930" s="3">
        <v>79</v>
      </c>
      <c r="E930" s="3">
        <v>12.5</v>
      </c>
      <c r="G930" s="3">
        <v>2.9</v>
      </c>
      <c r="I930" s="3">
        <v>5</v>
      </c>
      <c r="J930" s="3">
        <v>0</v>
      </c>
      <c r="K930" s="3">
        <v>0.6</v>
      </c>
      <c r="M930" s="3">
        <v>0</v>
      </c>
      <c r="U930" s="2">
        <v>3</v>
      </c>
      <c r="V930" s="2" t="s">
        <v>1568</v>
      </c>
      <c r="W930" s="2"/>
      <c r="X930" s="3"/>
    </row>
    <row r="931" spans="1:24" ht="15.5" x14ac:dyDescent="0.35">
      <c r="A931" s="2" t="s">
        <v>1569</v>
      </c>
      <c r="B931" s="56">
        <v>926</v>
      </c>
      <c r="C931" s="2">
        <v>65</v>
      </c>
      <c r="D931" s="3">
        <v>85.2</v>
      </c>
      <c r="E931" s="3">
        <v>12.5</v>
      </c>
      <c r="G931" s="3">
        <v>0.9</v>
      </c>
      <c r="I931" s="3">
        <v>1</v>
      </c>
      <c r="J931" s="3">
        <v>0</v>
      </c>
      <c r="K931" s="3">
        <v>0.4</v>
      </c>
      <c r="M931" s="3">
        <v>0</v>
      </c>
      <c r="U931" s="2">
        <v>3</v>
      </c>
      <c r="V931" s="2" t="s">
        <v>1568</v>
      </c>
      <c r="W931" s="2"/>
      <c r="X931" s="3"/>
    </row>
    <row r="932" spans="1:24" ht="15.5" x14ac:dyDescent="0.35">
      <c r="A932" s="2" t="s">
        <v>1570</v>
      </c>
      <c r="B932" s="56">
        <v>927</v>
      </c>
      <c r="C932" s="2">
        <v>359</v>
      </c>
      <c r="D932" s="3">
        <v>44.3</v>
      </c>
      <c r="E932" s="3">
        <v>21.9</v>
      </c>
      <c r="G932" s="3">
        <v>30</v>
      </c>
      <c r="I932" s="3">
        <v>0.4</v>
      </c>
      <c r="J932" s="3">
        <v>0</v>
      </c>
      <c r="K932" s="3">
        <v>3.4</v>
      </c>
      <c r="M932" s="3">
        <v>0</v>
      </c>
      <c r="U932" s="2">
        <v>3</v>
      </c>
      <c r="V932" s="2" t="s">
        <v>1568</v>
      </c>
      <c r="W932" s="2"/>
      <c r="X932" s="3"/>
    </row>
    <row r="933" spans="1:24" ht="15.5" x14ac:dyDescent="0.35">
      <c r="A933" s="2" t="s">
        <v>1571</v>
      </c>
      <c r="B933" s="56">
        <v>928</v>
      </c>
      <c r="C933" s="2">
        <v>356</v>
      </c>
      <c r="D933" s="3">
        <v>40</v>
      </c>
      <c r="E933" s="3">
        <v>27</v>
      </c>
      <c r="G933" s="3">
        <v>26.1</v>
      </c>
      <c r="I933" s="3">
        <v>2.8</v>
      </c>
      <c r="J933" s="3">
        <v>0</v>
      </c>
      <c r="K933" s="3">
        <v>4.0999999999999996</v>
      </c>
      <c r="M933" s="3">
        <v>0</v>
      </c>
      <c r="U933" s="2">
        <v>3</v>
      </c>
      <c r="V933" s="2" t="s">
        <v>1568</v>
      </c>
      <c r="W933" s="2"/>
      <c r="X933" s="3"/>
    </row>
    <row r="934" spans="1:24" ht="15.5" x14ac:dyDescent="0.35">
      <c r="A934" s="2" t="s">
        <v>1572</v>
      </c>
      <c r="B934" s="56">
        <v>929</v>
      </c>
      <c r="C934" s="2">
        <v>400</v>
      </c>
      <c r="D934" s="3">
        <v>32.799999999999997</v>
      </c>
      <c r="E934" s="3">
        <v>26</v>
      </c>
      <c r="G934" s="3">
        <v>29.2</v>
      </c>
      <c r="I934" s="3">
        <v>8.4</v>
      </c>
      <c r="J934" s="3">
        <v>0</v>
      </c>
      <c r="K934" s="3">
        <v>3.6</v>
      </c>
      <c r="M934" s="3">
        <v>0</v>
      </c>
      <c r="U934" s="2">
        <v>3</v>
      </c>
      <c r="V934" s="2" t="s">
        <v>1568</v>
      </c>
      <c r="W934" s="2"/>
      <c r="X934" s="3"/>
    </row>
    <row r="935" spans="1:24" ht="15.5" x14ac:dyDescent="0.35">
      <c r="A935" s="2" t="s">
        <v>1573</v>
      </c>
      <c r="B935" s="56">
        <v>930</v>
      </c>
      <c r="C935" s="2">
        <v>437</v>
      </c>
      <c r="D935" s="3">
        <v>23</v>
      </c>
      <c r="E935" s="3">
        <v>37</v>
      </c>
      <c r="G935" s="3">
        <v>30</v>
      </c>
      <c r="I935" s="3">
        <v>4</v>
      </c>
      <c r="J935" s="3">
        <v>0</v>
      </c>
      <c r="K935" s="3">
        <v>6</v>
      </c>
      <c r="M935" s="3">
        <v>0</v>
      </c>
      <c r="U935" s="2">
        <v>3</v>
      </c>
      <c r="V935" s="2" t="s">
        <v>1568</v>
      </c>
      <c r="W935" s="2"/>
      <c r="X935" s="3"/>
    </row>
    <row r="936" spans="1:24" ht="15.5" x14ac:dyDescent="0.35">
      <c r="A936" s="2" t="s">
        <v>1574</v>
      </c>
      <c r="B936" s="56">
        <v>931</v>
      </c>
      <c r="C936" s="2">
        <v>105</v>
      </c>
      <c r="D936" s="3">
        <v>77.5</v>
      </c>
      <c r="E936" s="3">
        <v>11.4</v>
      </c>
      <c r="G936" s="3">
        <v>3.2</v>
      </c>
      <c r="I936" s="3">
        <v>7.3</v>
      </c>
      <c r="J936" s="3">
        <v>0</v>
      </c>
      <c r="K936" s="3">
        <v>0.6</v>
      </c>
      <c r="M936" s="3">
        <v>0</v>
      </c>
      <c r="U936" s="2">
        <v>3</v>
      </c>
      <c r="V936" s="2" t="s">
        <v>1568</v>
      </c>
      <c r="W936" s="2"/>
      <c r="X936" s="3"/>
    </row>
    <row r="937" spans="1:24" ht="15.5" x14ac:dyDescent="0.35">
      <c r="A937" s="2" t="s">
        <v>1575</v>
      </c>
      <c r="B937" s="56">
        <v>932</v>
      </c>
      <c r="C937" s="2">
        <v>79</v>
      </c>
      <c r="D937" s="3">
        <v>84</v>
      </c>
      <c r="E937" s="3">
        <v>12.5</v>
      </c>
      <c r="G937" s="3">
        <v>2.9</v>
      </c>
      <c r="I937" s="3">
        <v>0</v>
      </c>
      <c r="J937" s="3">
        <v>0</v>
      </c>
      <c r="K937" s="3">
        <v>0.6</v>
      </c>
      <c r="M937" s="3">
        <v>0</v>
      </c>
      <c r="U937" s="2">
        <v>3</v>
      </c>
      <c r="V937" s="2" t="s">
        <v>1576</v>
      </c>
      <c r="W937" s="2"/>
      <c r="X937" s="3"/>
    </row>
    <row r="938" spans="1:24" ht="15.5" x14ac:dyDescent="0.35">
      <c r="A938" s="2" t="s">
        <v>1577</v>
      </c>
      <c r="B938" s="56">
        <v>933</v>
      </c>
      <c r="C938" s="2">
        <v>483</v>
      </c>
      <c r="D938" s="3">
        <v>2</v>
      </c>
      <c r="E938" s="3">
        <v>22</v>
      </c>
      <c r="G938" s="3">
        <v>21</v>
      </c>
      <c r="I938" s="3">
        <v>51.5</v>
      </c>
      <c r="J938" s="3">
        <v>0</v>
      </c>
      <c r="K938" s="3">
        <v>3.5</v>
      </c>
      <c r="M938" s="3">
        <v>0</v>
      </c>
      <c r="U938" s="2">
        <v>3</v>
      </c>
      <c r="V938" s="2" t="s">
        <v>1578</v>
      </c>
      <c r="W938" s="2"/>
      <c r="X938" s="3"/>
    </row>
    <row r="939" spans="1:24" ht="15.5" x14ac:dyDescent="0.35">
      <c r="A939" s="2" t="s">
        <v>1579</v>
      </c>
      <c r="B939" s="56">
        <v>934</v>
      </c>
      <c r="C939" s="2">
        <v>526</v>
      </c>
      <c r="D939" s="3">
        <v>1.9</v>
      </c>
      <c r="E939" s="3">
        <v>11.2</v>
      </c>
      <c r="G939" s="3">
        <v>28.6</v>
      </c>
      <c r="I939" s="3">
        <v>56</v>
      </c>
      <c r="J939" s="3">
        <v>0</v>
      </c>
      <c r="K939" s="3">
        <v>2.2999999999999998</v>
      </c>
      <c r="M939" s="3">
        <v>0</v>
      </c>
      <c r="U939" s="2">
        <v>3</v>
      </c>
      <c r="V939" s="2" t="s">
        <v>1580</v>
      </c>
      <c r="W939" s="2"/>
      <c r="X939" s="3"/>
    </row>
    <row r="940" spans="1:24" ht="15.5" x14ac:dyDescent="0.35">
      <c r="A940" s="2" t="s">
        <v>1581</v>
      </c>
      <c r="B940" s="56">
        <v>935</v>
      </c>
      <c r="C940" s="2">
        <v>504</v>
      </c>
      <c r="D940" s="3">
        <v>1.6</v>
      </c>
      <c r="E940" s="3">
        <v>14.5</v>
      </c>
      <c r="G940" s="3">
        <v>24.5</v>
      </c>
      <c r="I940" s="3">
        <v>56.3</v>
      </c>
      <c r="J940" s="3">
        <v>0</v>
      </c>
      <c r="K940" s="3">
        <v>3.1</v>
      </c>
      <c r="M940" s="3">
        <v>0</v>
      </c>
      <c r="U940" s="2">
        <v>3</v>
      </c>
      <c r="V940" s="2" t="s">
        <v>1580</v>
      </c>
      <c r="W940" s="2"/>
      <c r="X940" s="3"/>
    </row>
    <row r="941" spans="1:24" ht="15.5" x14ac:dyDescent="0.35">
      <c r="A941" s="2" t="s">
        <v>1582</v>
      </c>
      <c r="B941" s="56">
        <v>936</v>
      </c>
      <c r="C941" s="2">
        <v>517</v>
      </c>
      <c r="D941" s="3">
        <v>1.5</v>
      </c>
      <c r="E941" s="3">
        <v>15.5</v>
      </c>
      <c r="G941" s="3">
        <v>27.3</v>
      </c>
      <c r="I941" s="3">
        <v>52.2</v>
      </c>
      <c r="J941" s="3">
        <v>0</v>
      </c>
      <c r="K941" s="3">
        <v>3.5</v>
      </c>
      <c r="M941" s="3">
        <v>0</v>
      </c>
      <c r="U941" s="2">
        <v>3</v>
      </c>
      <c r="V941" s="2" t="s">
        <v>1583</v>
      </c>
      <c r="W941" s="2"/>
      <c r="X941" s="3"/>
    </row>
    <row r="942" spans="1:24" ht="15.5" x14ac:dyDescent="0.35">
      <c r="A942" s="2" t="s">
        <v>1584</v>
      </c>
      <c r="B942" s="56">
        <v>937</v>
      </c>
      <c r="C942" s="2">
        <v>415</v>
      </c>
      <c r="D942" s="3">
        <v>3.1</v>
      </c>
      <c r="E942" s="3">
        <v>17</v>
      </c>
      <c r="G942" s="3">
        <v>8.1999999999999993</v>
      </c>
      <c r="I942" s="3">
        <v>68.3</v>
      </c>
      <c r="J942" s="3">
        <v>0</v>
      </c>
      <c r="K942" s="3">
        <v>3.4</v>
      </c>
      <c r="M942" s="3">
        <v>0</v>
      </c>
      <c r="U942" s="2">
        <v>3</v>
      </c>
      <c r="V942" s="2" t="s">
        <v>1585</v>
      </c>
      <c r="W942" s="2"/>
      <c r="X942" s="3"/>
    </row>
    <row r="943" spans="1:24" ht="15.5" x14ac:dyDescent="0.35">
      <c r="A943" s="2" t="s">
        <v>1586</v>
      </c>
      <c r="B943" s="56">
        <v>938</v>
      </c>
      <c r="C943" s="2">
        <v>507</v>
      </c>
      <c r="D943" s="3">
        <v>3</v>
      </c>
      <c r="E943" s="3">
        <v>12.8</v>
      </c>
      <c r="G943" s="3">
        <v>26.1</v>
      </c>
      <c r="I943" s="3">
        <v>55.3</v>
      </c>
      <c r="J943" s="3">
        <v>0</v>
      </c>
      <c r="K943" s="3">
        <v>2.8</v>
      </c>
      <c r="M943" s="3">
        <v>0</v>
      </c>
      <c r="U943" s="2">
        <v>3</v>
      </c>
      <c r="V943" s="2" t="s">
        <v>1587</v>
      </c>
      <c r="W943" s="2"/>
      <c r="X943" s="3"/>
    </row>
    <row r="944" spans="1:24" ht="15.5" x14ac:dyDescent="0.35">
      <c r="A944" s="2" t="s">
        <v>1588</v>
      </c>
      <c r="B944" s="56">
        <v>939</v>
      </c>
      <c r="C944" s="2">
        <v>484</v>
      </c>
      <c r="D944" s="3">
        <v>1.8</v>
      </c>
      <c r="E944" s="3">
        <v>19.7</v>
      </c>
      <c r="G944" s="3">
        <v>22</v>
      </c>
      <c r="I944" s="3">
        <v>51.7</v>
      </c>
      <c r="J944" s="3">
        <v>0</v>
      </c>
      <c r="K944" s="3">
        <v>4.8</v>
      </c>
      <c r="M944" s="3">
        <v>0</v>
      </c>
      <c r="U944" s="2">
        <v>3</v>
      </c>
      <c r="V944" s="2" t="s">
        <v>1589</v>
      </c>
      <c r="W944" s="2"/>
      <c r="X944" s="3"/>
    </row>
    <row r="945" spans="1:24" ht="15.5" x14ac:dyDescent="0.35">
      <c r="A945" s="2" t="s">
        <v>1590</v>
      </c>
      <c r="B945" s="56">
        <v>940</v>
      </c>
      <c r="C945" s="2">
        <v>501</v>
      </c>
      <c r="D945" s="3">
        <v>2.5</v>
      </c>
      <c r="E945" s="3">
        <v>26</v>
      </c>
      <c r="G945" s="3">
        <v>27</v>
      </c>
      <c r="I945" s="3">
        <v>38.4</v>
      </c>
      <c r="J945" s="3">
        <v>0</v>
      </c>
      <c r="K945" s="3">
        <v>6.1</v>
      </c>
      <c r="M945" s="3">
        <v>0</v>
      </c>
      <c r="U945" s="2">
        <v>3</v>
      </c>
      <c r="V945" s="2" t="s">
        <v>1591</v>
      </c>
      <c r="W945" s="2"/>
      <c r="X945" s="3"/>
    </row>
    <row r="946" spans="1:24" ht="15.5" x14ac:dyDescent="0.35">
      <c r="A946" s="2" t="s">
        <v>1592</v>
      </c>
      <c r="B946" s="56">
        <v>941</v>
      </c>
      <c r="C946" s="2">
        <v>459</v>
      </c>
      <c r="D946" s="3">
        <v>3</v>
      </c>
      <c r="E946" s="3">
        <v>16.600000000000001</v>
      </c>
      <c r="G946" s="3">
        <v>17.2</v>
      </c>
      <c r="I946" s="3">
        <v>59.4</v>
      </c>
      <c r="J946" s="3">
        <v>0</v>
      </c>
      <c r="K946" s="3">
        <v>3.8</v>
      </c>
      <c r="M946" s="3">
        <v>0</v>
      </c>
      <c r="U946" s="2">
        <v>3</v>
      </c>
      <c r="V946" s="2" t="s">
        <v>80</v>
      </c>
      <c r="W946" s="2"/>
      <c r="X946" s="3"/>
    </row>
    <row r="947" spans="1:24" ht="15.5" x14ac:dyDescent="0.35">
      <c r="A947" s="2" t="s">
        <v>1593</v>
      </c>
      <c r="B947" s="56">
        <v>942</v>
      </c>
      <c r="C947" s="2">
        <v>523</v>
      </c>
      <c r="D947" s="3">
        <v>1.8</v>
      </c>
      <c r="E947" s="3">
        <v>12</v>
      </c>
      <c r="G947" s="3">
        <v>28</v>
      </c>
      <c r="I947" s="3">
        <v>55.8</v>
      </c>
      <c r="J947" s="3">
        <v>0</v>
      </c>
      <c r="K947" s="3">
        <v>2.4</v>
      </c>
      <c r="M947" s="3">
        <v>0</v>
      </c>
      <c r="U947" s="2">
        <v>3</v>
      </c>
      <c r="V947" s="2" t="s">
        <v>1594</v>
      </c>
      <c r="W947" s="2"/>
      <c r="X947" s="3"/>
    </row>
    <row r="948" spans="1:24" ht="15.5" x14ac:dyDescent="0.35">
      <c r="A948" s="2" t="s">
        <v>1595</v>
      </c>
      <c r="B948" s="56">
        <v>943</v>
      </c>
      <c r="C948" s="2">
        <v>521</v>
      </c>
      <c r="D948" s="3">
        <v>1.5</v>
      </c>
      <c r="E948" s="3">
        <v>11.5</v>
      </c>
      <c r="G948" s="3">
        <v>28</v>
      </c>
      <c r="I948" s="3">
        <v>55.7</v>
      </c>
      <c r="J948" s="3">
        <v>0</v>
      </c>
      <c r="K948" s="3">
        <v>3.3</v>
      </c>
      <c r="M948" s="3">
        <v>0</v>
      </c>
      <c r="U948" s="2">
        <v>3</v>
      </c>
      <c r="V948" s="2" t="s">
        <v>1596</v>
      </c>
      <c r="W948" s="2"/>
      <c r="X948" s="3"/>
    </row>
    <row r="949" spans="1:24" ht="15.5" x14ac:dyDescent="0.35">
      <c r="A949" s="2" t="s">
        <v>1597</v>
      </c>
      <c r="B949" s="56">
        <v>944</v>
      </c>
      <c r="C949" s="2">
        <v>357</v>
      </c>
      <c r="D949" s="3">
        <v>8.9</v>
      </c>
      <c r="E949" s="3">
        <v>24.8</v>
      </c>
      <c r="G949" s="3">
        <v>1.5</v>
      </c>
      <c r="I949" s="3">
        <v>63.4</v>
      </c>
      <c r="J949" s="3">
        <v>2.5</v>
      </c>
      <c r="K949" s="3">
        <v>1.4</v>
      </c>
      <c r="M949" s="3">
        <v>0</v>
      </c>
      <c r="U949" s="2">
        <v>3</v>
      </c>
      <c r="V949" s="2" t="s">
        <v>476</v>
      </c>
      <c r="W949" s="2"/>
      <c r="X949" s="3"/>
    </row>
    <row r="950" spans="1:24" ht="15.5" x14ac:dyDescent="0.35">
      <c r="A950" s="2" t="s">
        <v>1598</v>
      </c>
      <c r="B950" s="56">
        <v>945</v>
      </c>
      <c r="C950" s="2">
        <v>366</v>
      </c>
      <c r="D950" s="3">
        <v>6.2</v>
      </c>
      <c r="E950" s="3">
        <v>20.100000000000001</v>
      </c>
      <c r="G950" s="3">
        <v>1.9</v>
      </c>
      <c r="I950" s="3">
        <v>68.900000000000006</v>
      </c>
      <c r="J950" s="3">
        <v>3.3</v>
      </c>
      <c r="K950" s="3">
        <v>2.9</v>
      </c>
      <c r="M950" s="3">
        <v>0</v>
      </c>
      <c r="U950" s="2">
        <v>3</v>
      </c>
      <c r="V950" s="2" t="s">
        <v>476</v>
      </c>
      <c r="W950" s="2"/>
      <c r="X950" s="3"/>
    </row>
    <row r="951" spans="1:24" ht="15.5" x14ac:dyDescent="0.35">
      <c r="A951" s="2" t="s">
        <v>1599</v>
      </c>
      <c r="B951" s="56">
        <v>946</v>
      </c>
      <c r="C951" s="2">
        <v>345</v>
      </c>
      <c r="D951" s="3">
        <v>11</v>
      </c>
      <c r="E951" s="3">
        <v>23.5</v>
      </c>
      <c r="G951" s="3">
        <v>1.3</v>
      </c>
      <c r="I951" s="3">
        <v>62</v>
      </c>
      <c r="J951" s="3">
        <v>1.5</v>
      </c>
      <c r="K951" s="3">
        <v>2.2000000000000002</v>
      </c>
      <c r="M951" s="3">
        <v>0</v>
      </c>
      <c r="U951" s="2">
        <v>3</v>
      </c>
      <c r="V951" s="2" t="s">
        <v>1600</v>
      </c>
      <c r="W951" s="2"/>
      <c r="X951" s="3"/>
    </row>
    <row r="952" spans="1:24" ht="15.5" x14ac:dyDescent="0.35">
      <c r="A952" s="2" t="s">
        <v>1601</v>
      </c>
      <c r="B952" s="56">
        <v>947</v>
      </c>
      <c r="C952" s="2">
        <v>348</v>
      </c>
      <c r="D952" s="3">
        <v>10.199999999999999</v>
      </c>
      <c r="E952" s="3">
        <v>22.5</v>
      </c>
      <c r="G952" s="3">
        <v>2.2000000000000002</v>
      </c>
      <c r="I952" s="3">
        <v>61.9</v>
      </c>
      <c r="J952" s="3">
        <v>5.0999999999999996</v>
      </c>
      <c r="K952" s="3">
        <v>3.2</v>
      </c>
      <c r="M952" s="3">
        <v>0</v>
      </c>
      <c r="U952" s="2">
        <v>3</v>
      </c>
      <c r="V952" s="2" t="s">
        <v>1602</v>
      </c>
      <c r="W952" s="2"/>
      <c r="X952" s="3"/>
    </row>
    <row r="953" spans="1:24" ht="15.5" x14ac:dyDescent="0.35">
      <c r="A953" s="2" t="s">
        <v>1603</v>
      </c>
      <c r="B953" s="56">
        <v>948</v>
      </c>
      <c r="C953" s="2">
        <v>362</v>
      </c>
      <c r="D953" s="3">
        <v>9.5</v>
      </c>
      <c r="E953" s="3">
        <v>20.3</v>
      </c>
      <c r="G953" s="3">
        <v>4</v>
      </c>
      <c r="I953" s="3">
        <v>63.3</v>
      </c>
      <c r="J953" s="3">
        <v>3.3</v>
      </c>
      <c r="K953" s="3">
        <v>2.9</v>
      </c>
      <c r="M953" s="3">
        <v>0</v>
      </c>
      <c r="U953" s="2">
        <v>3</v>
      </c>
      <c r="V953" s="2" t="s">
        <v>523</v>
      </c>
      <c r="W953" s="2"/>
      <c r="X953" s="3"/>
    </row>
    <row r="954" spans="1:24" ht="15.5" x14ac:dyDescent="0.35">
      <c r="A954" s="2" t="s">
        <v>1604</v>
      </c>
      <c r="B954" s="56">
        <v>949</v>
      </c>
      <c r="C954" s="2">
        <v>345</v>
      </c>
      <c r="D954" s="3">
        <v>10.3</v>
      </c>
      <c r="E954" s="3">
        <v>23.3</v>
      </c>
      <c r="G954" s="3">
        <v>1.6</v>
      </c>
      <c r="I954" s="3">
        <v>61.6</v>
      </c>
      <c r="J954" s="3">
        <v>1.4</v>
      </c>
      <c r="K954" s="3">
        <v>3.2</v>
      </c>
      <c r="M954" s="3">
        <v>0</v>
      </c>
      <c r="U954" s="2">
        <v>3</v>
      </c>
      <c r="V954" s="2" t="s">
        <v>1605</v>
      </c>
      <c r="W954" s="2"/>
      <c r="X954" s="3"/>
    </row>
    <row r="955" spans="1:24" ht="15.5" x14ac:dyDescent="0.35">
      <c r="A955" s="2" t="s">
        <v>1606</v>
      </c>
      <c r="B955" s="56">
        <v>950</v>
      </c>
      <c r="C955" s="2">
        <v>363</v>
      </c>
      <c r="D955" s="3">
        <v>8.6999999999999993</v>
      </c>
      <c r="E955" s="3">
        <v>22.8</v>
      </c>
      <c r="G955" s="3">
        <v>1.7</v>
      </c>
      <c r="I955" s="3">
        <v>63.2</v>
      </c>
      <c r="J955" s="3">
        <v>3</v>
      </c>
      <c r="K955" s="3">
        <v>3.6</v>
      </c>
      <c r="M955" s="3">
        <v>0</v>
      </c>
      <c r="U955" s="2">
        <v>3</v>
      </c>
      <c r="V955" s="2" t="s">
        <v>1605</v>
      </c>
      <c r="W955" s="2"/>
      <c r="X955" s="3"/>
    </row>
    <row r="956" spans="1:24" ht="15.5" x14ac:dyDescent="0.35">
      <c r="A956" s="2" t="s">
        <v>1607</v>
      </c>
      <c r="B956" s="56">
        <v>951</v>
      </c>
      <c r="C956" s="2">
        <v>441</v>
      </c>
      <c r="D956" s="3">
        <v>7.2</v>
      </c>
      <c r="E956" s="3">
        <v>50.6</v>
      </c>
      <c r="G956" s="3">
        <v>24</v>
      </c>
      <c r="I956" s="3">
        <v>15.8</v>
      </c>
      <c r="J956" s="3">
        <v>7.1</v>
      </c>
      <c r="K956" s="3">
        <v>2.4</v>
      </c>
      <c r="M956" s="3">
        <v>0</v>
      </c>
      <c r="U956" s="2">
        <v>3</v>
      </c>
      <c r="V956" s="2" t="s">
        <v>1608</v>
      </c>
      <c r="W956" s="2"/>
      <c r="X956" s="3"/>
    </row>
    <row r="957" spans="1:24" ht="15.5" x14ac:dyDescent="0.35">
      <c r="A957" s="2" t="s">
        <v>1609</v>
      </c>
      <c r="B957" s="56">
        <v>952</v>
      </c>
      <c r="C957" s="2">
        <v>431</v>
      </c>
      <c r="D957" s="3">
        <v>8</v>
      </c>
      <c r="E957" s="3">
        <v>32.5</v>
      </c>
      <c r="G957" s="3">
        <v>22.3</v>
      </c>
      <c r="I957" s="3">
        <v>32.4</v>
      </c>
      <c r="J957" s="3">
        <v>2.6</v>
      </c>
      <c r="K957" s="3">
        <v>4.8</v>
      </c>
      <c r="M957" s="3">
        <v>0</v>
      </c>
      <c r="U957" s="2">
        <v>3</v>
      </c>
      <c r="V957" s="2" t="s">
        <v>1610</v>
      </c>
      <c r="W957" s="2"/>
      <c r="X957" s="3"/>
    </row>
    <row r="958" spans="1:24" ht="15.5" x14ac:dyDescent="0.35">
      <c r="A958" s="2" t="s">
        <v>1611</v>
      </c>
      <c r="B958" s="56">
        <v>953</v>
      </c>
      <c r="C958" s="2">
        <v>336</v>
      </c>
      <c r="D958" s="3">
        <v>7.5</v>
      </c>
      <c r="E958" s="3">
        <v>48.5</v>
      </c>
      <c r="G958" s="3">
        <v>3</v>
      </c>
      <c r="I958" s="3">
        <v>35</v>
      </c>
      <c r="J958" s="3">
        <v>1</v>
      </c>
      <c r="K958" s="3">
        <v>6</v>
      </c>
      <c r="M958" s="3">
        <v>0</v>
      </c>
      <c r="U958" s="2">
        <v>3</v>
      </c>
      <c r="V958" s="2" t="s">
        <v>1610</v>
      </c>
      <c r="W958" s="2"/>
      <c r="X958" s="3"/>
    </row>
    <row r="959" spans="1:24" ht="15.5" x14ac:dyDescent="0.35">
      <c r="A959" s="2" t="s">
        <v>1612</v>
      </c>
      <c r="B959" s="56">
        <v>954</v>
      </c>
      <c r="C959" s="2">
        <v>108</v>
      </c>
      <c r="D959" s="3">
        <v>75</v>
      </c>
      <c r="E959" s="3">
        <v>10.199999999999999</v>
      </c>
      <c r="G959" s="3">
        <v>3.9</v>
      </c>
      <c r="I959" s="3">
        <v>9.8000000000000007</v>
      </c>
      <c r="J959" s="3">
        <v>0.8</v>
      </c>
      <c r="K959" s="3">
        <v>1.1000000000000001</v>
      </c>
      <c r="M959" s="3">
        <v>0</v>
      </c>
      <c r="U959" s="2">
        <v>3</v>
      </c>
      <c r="V959" s="2" t="s">
        <v>1613</v>
      </c>
      <c r="W959" s="2"/>
      <c r="X959" s="3"/>
    </row>
    <row r="960" spans="1:24" ht="15.5" x14ac:dyDescent="0.35">
      <c r="A960" s="2" t="s">
        <v>1614</v>
      </c>
      <c r="B960" s="56">
        <v>955</v>
      </c>
      <c r="C960" s="2">
        <v>312</v>
      </c>
      <c r="D960" s="3">
        <v>7.7</v>
      </c>
      <c r="E960" s="3">
        <v>82.2</v>
      </c>
      <c r="G960" s="3">
        <v>0.5</v>
      </c>
      <c r="I960" s="3">
        <v>5.5</v>
      </c>
      <c r="J960" s="3">
        <v>0.5</v>
      </c>
      <c r="K960" s="3">
        <v>4.0999999999999996</v>
      </c>
      <c r="M960" s="3">
        <v>0</v>
      </c>
      <c r="U960" s="2">
        <v>3</v>
      </c>
      <c r="V960" s="2" t="s">
        <v>1615</v>
      </c>
      <c r="W960" s="2"/>
      <c r="X960" s="3"/>
    </row>
    <row r="961" spans="1:24" ht="15.5" x14ac:dyDescent="0.35">
      <c r="A961" s="2" t="s">
        <v>1616</v>
      </c>
      <c r="B961" s="56">
        <v>956</v>
      </c>
      <c r="C961" s="2">
        <v>324</v>
      </c>
      <c r="D961" s="3">
        <v>6.4</v>
      </c>
      <c r="E961" s="3">
        <v>51.6</v>
      </c>
      <c r="G961" s="3">
        <v>0.2</v>
      </c>
      <c r="I961" s="3">
        <v>35.200000000000003</v>
      </c>
      <c r="J961" s="3">
        <v>1.9</v>
      </c>
      <c r="K961" s="3">
        <v>6.6</v>
      </c>
      <c r="M961" s="3">
        <v>0</v>
      </c>
      <c r="U961" s="2">
        <v>3</v>
      </c>
      <c r="V961" s="2" t="s">
        <v>1615</v>
      </c>
      <c r="W961" s="2"/>
      <c r="X961" s="3"/>
    </row>
    <row r="962" spans="1:24" ht="15.5" x14ac:dyDescent="0.35">
      <c r="A962" s="2" t="s">
        <v>1617</v>
      </c>
      <c r="B962" s="56">
        <v>957</v>
      </c>
      <c r="C962" s="2">
        <v>208</v>
      </c>
      <c r="D962" s="3">
        <v>61</v>
      </c>
      <c r="E962" s="3">
        <v>26</v>
      </c>
      <c r="G962" s="3">
        <v>10.8</v>
      </c>
      <c r="I962" s="3">
        <v>0</v>
      </c>
      <c r="J962" s="3">
        <v>0</v>
      </c>
      <c r="K962" s="3">
        <v>2.2000000000000002</v>
      </c>
      <c r="M962" s="3">
        <v>0</v>
      </c>
      <c r="U962" s="2">
        <v>3</v>
      </c>
      <c r="V962" s="2" t="s">
        <v>1618</v>
      </c>
      <c r="W962" s="2"/>
      <c r="X962" s="3"/>
    </row>
    <row r="963" spans="1:24" ht="15.5" x14ac:dyDescent="0.35">
      <c r="A963" s="2" t="s">
        <v>1619</v>
      </c>
      <c r="B963" s="56">
        <v>958</v>
      </c>
      <c r="C963" s="2">
        <v>79</v>
      </c>
      <c r="D963" s="3">
        <v>81.2</v>
      </c>
      <c r="E963" s="3">
        <v>16.8</v>
      </c>
      <c r="G963" s="3">
        <v>0.8</v>
      </c>
      <c r="I963" s="3">
        <v>0</v>
      </c>
      <c r="J963" s="3">
        <v>0</v>
      </c>
      <c r="K963" s="3">
        <v>1.2</v>
      </c>
      <c r="M963" s="3">
        <v>0</v>
      </c>
      <c r="U963" s="2">
        <v>3</v>
      </c>
      <c r="V963" s="2" t="s">
        <v>1618</v>
      </c>
      <c r="W963" s="2"/>
      <c r="X963" s="3"/>
    </row>
    <row r="964" spans="1:24" ht="15.5" x14ac:dyDescent="0.35">
      <c r="A964" s="2" t="s">
        <v>1620</v>
      </c>
      <c r="B964" s="56">
        <v>959</v>
      </c>
      <c r="C964" s="2">
        <v>66</v>
      </c>
      <c r="D964" s="3">
        <v>83.8</v>
      </c>
      <c r="E964" s="3">
        <v>15.1</v>
      </c>
      <c r="G964" s="3">
        <v>0.2</v>
      </c>
      <c r="I964" s="3">
        <v>0</v>
      </c>
      <c r="J964" s="3">
        <v>0</v>
      </c>
      <c r="K964" s="3">
        <v>0.9</v>
      </c>
      <c r="M964" s="3">
        <v>0</v>
      </c>
      <c r="U964" s="2">
        <v>3</v>
      </c>
      <c r="V964" s="2" t="s">
        <v>1618</v>
      </c>
      <c r="W964" s="2"/>
      <c r="X964" s="3"/>
    </row>
    <row r="965" spans="1:24" ht="15.5" x14ac:dyDescent="0.35">
      <c r="A965" s="2" t="s">
        <v>1621</v>
      </c>
      <c r="B965" s="56">
        <v>960</v>
      </c>
      <c r="C965" s="2">
        <v>73</v>
      </c>
      <c r="D965" s="3">
        <v>81.900000000000006</v>
      </c>
      <c r="E965" s="3">
        <v>16.600000000000001</v>
      </c>
      <c r="G965" s="3">
        <v>0.2</v>
      </c>
      <c r="I965" s="3">
        <v>0</v>
      </c>
      <c r="J965" s="3">
        <v>0</v>
      </c>
      <c r="K965" s="3">
        <v>1.3</v>
      </c>
      <c r="M965" s="3">
        <v>0</v>
      </c>
      <c r="U965" s="2">
        <v>3</v>
      </c>
      <c r="V965" s="2" t="s">
        <v>1618</v>
      </c>
      <c r="W965" s="2"/>
      <c r="X965" s="3"/>
    </row>
    <row r="966" spans="1:24" ht="15.5" x14ac:dyDescent="0.35">
      <c r="A966" s="2" t="s">
        <v>1622</v>
      </c>
      <c r="B966" s="56">
        <v>961</v>
      </c>
      <c r="C966" s="2">
        <v>91</v>
      </c>
      <c r="D966" s="3">
        <v>77.8</v>
      </c>
      <c r="E966" s="3">
        <v>20.7</v>
      </c>
      <c r="G966" s="3">
        <v>0.3</v>
      </c>
      <c r="I966" s="3">
        <v>0</v>
      </c>
      <c r="J966" s="3">
        <v>0</v>
      </c>
      <c r="K966" s="3">
        <v>1.2</v>
      </c>
      <c r="M966" s="3">
        <v>0</v>
      </c>
      <c r="U966" s="2">
        <v>3</v>
      </c>
      <c r="V966" s="2" t="s">
        <v>1618</v>
      </c>
      <c r="W966" s="2"/>
      <c r="X966" s="3"/>
    </row>
    <row r="967" spans="1:24" ht="15.5" x14ac:dyDescent="0.35">
      <c r="A967" s="2" t="s">
        <v>1623</v>
      </c>
      <c r="B967" s="56">
        <v>962</v>
      </c>
      <c r="C967" s="2">
        <v>176</v>
      </c>
      <c r="D967" s="3">
        <v>68.8</v>
      </c>
      <c r="E967" s="3">
        <v>19</v>
      </c>
      <c r="G967" s="3">
        <v>10.5</v>
      </c>
      <c r="I967" s="3">
        <v>0</v>
      </c>
      <c r="J967" s="3">
        <v>0</v>
      </c>
      <c r="K967" s="3">
        <v>1.7</v>
      </c>
      <c r="M967" s="3">
        <v>0</v>
      </c>
      <c r="U967" s="2">
        <v>3</v>
      </c>
      <c r="V967" s="2" t="s">
        <v>1624</v>
      </c>
      <c r="W967" s="2"/>
      <c r="X967" s="3"/>
    </row>
    <row r="968" spans="1:24" ht="15.5" x14ac:dyDescent="0.35">
      <c r="A968" s="2" t="s">
        <v>1625</v>
      </c>
      <c r="B968" s="56">
        <v>963</v>
      </c>
      <c r="C968" s="2">
        <v>238</v>
      </c>
      <c r="D968" s="3">
        <v>58.9</v>
      </c>
      <c r="E968" s="3">
        <v>24.5</v>
      </c>
      <c r="G968" s="3">
        <v>14.8</v>
      </c>
      <c r="I968" s="3">
        <v>0</v>
      </c>
      <c r="J968" s="3">
        <v>0</v>
      </c>
      <c r="K968" s="3">
        <v>1.8</v>
      </c>
      <c r="M968" s="3">
        <v>0</v>
      </c>
      <c r="U968" s="2">
        <v>3</v>
      </c>
      <c r="V968" s="2" t="s">
        <v>1626</v>
      </c>
      <c r="W968" s="2"/>
      <c r="X968" s="3"/>
    </row>
    <row r="969" spans="1:24" ht="15.5" x14ac:dyDescent="0.35">
      <c r="A969" s="2" t="s">
        <v>1627</v>
      </c>
      <c r="B969" s="56">
        <v>964</v>
      </c>
      <c r="C969" s="2">
        <v>285</v>
      </c>
      <c r="D969" s="3">
        <v>12.5</v>
      </c>
      <c r="E969" s="3">
        <v>65</v>
      </c>
      <c r="G969" s="3">
        <v>0.8</v>
      </c>
      <c r="I969" s="3">
        <v>0</v>
      </c>
      <c r="J969" s="3">
        <v>0</v>
      </c>
      <c r="K969" s="3">
        <v>21.7</v>
      </c>
      <c r="M969" s="3">
        <v>0</v>
      </c>
      <c r="U969" s="2">
        <v>3</v>
      </c>
      <c r="V969" s="2" t="s">
        <v>1628</v>
      </c>
      <c r="W969" s="2"/>
      <c r="X969" s="3"/>
    </row>
    <row r="970" spans="1:24" ht="15.5" x14ac:dyDescent="0.35">
      <c r="A970" s="2" t="s">
        <v>1629</v>
      </c>
      <c r="B970" s="56">
        <v>965</v>
      </c>
      <c r="C970" s="2">
        <v>232</v>
      </c>
      <c r="D970" s="3">
        <v>62.2</v>
      </c>
      <c r="E970" s="3">
        <v>19.100000000000001</v>
      </c>
      <c r="G970" s="3">
        <v>16.7</v>
      </c>
      <c r="I970" s="3">
        <v>0</v>
      </c>
      <c r="J970" s="3">
        <v>0</v>
      </c>
      <c r="K970" s="3">
        <v>2</v>
      </c>
      <c r="M970" s="3">
        <v>0</v>
      </c>
      <c r="U970" s="2">
        <v>3</v>
      </c>
      <c r="V970" s="2" t="s">
        <v>319</v>
      </c>
      <c r="W970" s="2"/>
      <c r="X970" s="3"/>
    </row>
    <row r="971" spans="1:24" ht="15.5" x14ac:dyDescent="0.35">
      <c r="A971" s="2" t="s">
        <v>1630</v>
      </c>
      <c r="B971" s="56">
        <v>966</v>
      </c>
      <c r="C971" s="2">
        <v>127</v>
      </c>
      <c r="D971" s="3">
        <v>73.900000000000006</v>
      </c>
      <c r="E971" s="3">
        <v>17.8</v>
      </c>
      <c r="G971" s="3">
        <v>5.7</v>
      </c>
      <c r="I971" s="3">
        <v>0</v>
      </c>
      <c r="J971" s="3">
        <v>0</v>
      </c>
      <c r="K971" s="3">
        <v>2.6</v>
      </c>
      <c r="M971" s="3">
        <v>0</v>
      </c>
      <c r="U971" s="2">
        <v>3</v>
      </c>
      <c r="V971" s="2" t="s">
        <v>319</v>
      </c>
      <c r="W971" s="2"/>
      <c r="X971" s="3"/>
    </row>
    <row r="972" spans="1:24" ht="15.5" x14ac:dyDescent="0.35">
      <c r="A972" s="2" t="s">
        <v>1631</v>
      </c>
      <c r="B972" s="56">
        <v>967</v>
      </c>
      <c r="C972" s="2">
        <v>225</v>
      </c>
      <c r="D972" s="3">
        <v>58.1</v>
      </c>
      <c r="E972" s="3">
        <v>26.6</v>
      </c>
      <c r="G972" s="3">
        <v>12.4</v>
      </c>
      <c r="I972" s="3">
        <v>0</v>
      </c>
      <c r="J972" s="3">
        <v>0</v>
      </c>
      <c r="K972" s="3">
        <v>2.9</v>
      </c>
      <c r="M972" s="3">
        <v>0</v>
      </c>
      <c r="U972" s="2">
        <v>3</v>
      </c>
      <c r="V972" s="2" t="s">
        <v>319</v>
      </c>
      <c r="W972" s="2"/>
      <c r="X972" s="3"/>
    </row>
    <row r="973" spans="1:24" ht="15.5" x14ac:dyDescent="0.35">
      <c r="A973" s="2" t="s">
        <v>1632</v>
      </c>
      <c r="B973" s="56">
        <v>968</v>
      </c>
      <c r="C973" s="2">
        <v>226</v>
      </c>
      <c r="D973" s="3">
        <v>60.2</v>
      </c>
      <c r="E973" s="3">
        <v>24.3</v>
      </c>
      <c r="G973" s="3">
        <v>13.5</v>
      </c>
      <c r="I973" s="3">
        <v>0</v>
      </c>
      <c r="J973" s="3">
        <v>0</v>
      </c>
      <c r="K973" s="3">
        <v>2</v>
      </c>
      <c r="M973" s="3">
        <v>0</v>
      </c>
      <c r="U973" s="2">
        <v>3</v>
      </c>
      <c r="V973" s="2" t="s">
        <v>319</v>
      </c>
      <c r="W973" s="2"/>
      <c r="X973" s="3"/>
    </row>
    <row r="974" spans="1:24" ht="15.5" x14ac:dyDescent="0.35">
      <c r="A974" s="2" t="s">
        <v>1633</v>
      </c>
      <c r="B974" s="56">
        <v>969</v>
      </c>
      <c r="C974" s="2">
        <v>141</v>
      </c>
      <c r="D974" s="3">
        <v>70.3</v>
      </c>
      <c r="E974" s="3">
        <v>22</v>
      </c>
      <c r="G974" s="3">
        <v>5.2</v>
      </c>
      <c r="I974" s="3">
        <v>0</v>
      </c>
      <c r="J974" s="3">
        <v>0</v>
      </c>
      <c r="K974" s="3">
        <v>2.5</v>
      </c>
      <c r="M974" s="3">
        <v>0</v>
      </c>
      <c r="U974" s="2">
        <v>3</v>
      </c>
      <c r="V974" s="2" t="s">
        <v>319</v>
      </c>
      <c r="W974" s="2"/>
      <c r="X974" s="3"/>
    </row>
    <row r="975" spans="1:24" ht="15.5" x14ac:dyDescent="0.35">
      <c r="A975" s="2" t="s">
        <v>1634</v>
      </c>
      <c r="B975" s="56">
        <v>970</v>
      </c>
      <c r="C975" s="2">
        <v>56</v>
      </c>
      <c r="D975" s="3">
        <v>77.8</v>
      </c>
      <c r="E975" s="3">
        <v>0.2</v>
      </c>
      <c r="G975" s="3">
        <v>0.2</v>
      </c>
      <c r="I975" s="3">
        <v>13.3</v>
      </c>
      <c r="J975" s="3">
        <v>0.5</v>
      </c>
      <c r="K975" s="3">
        <v>8.5</v>
      </c>
      <c r="M975" s="3">
        <v>0</v>
      </c>
      <c r="U975" s="2">
        <v>3</v>
      </c>
      <c r="V975" s="2" t="s">
        <v>1635</v>
      </c>
      <c r="W975" s="2"/>
      <c r="X975" s="3"/>
    </row>
    <row r="976" spans="1:24" ht="15.5" x14ac:dyDescent="0.35">
      <c r="A976" s="2" t="s">
        <v>1636</v>
      </c>
      <c r="B976" s="56">
        <v>971</v>
      </c>
      <c r="C976" s="2">
        <v>49</v>
      </c>
      <c r="D976" s="3">
        <v>79.400000000000006</v>
      </c>
      <c r="E976" s="3">
        <v>1.6</v>
      </c>
      <c r="G976" s="3">
        <v>1.7</v>
      </c>
      <c r="I976" s="3">
        <v>6.8</v>
      </c>
      <c r="J976" s="3">
        <v>4.9000000000000004</v>
      </c>
      <c r="K976" s="3">
        <v>10.5</v>
      </c>
      <c r="M976" s="3">
        <v>0</v>
      </c>
      <c r="U976" s="2">
        <v>3</v>
      </c>
      <c r="V976" s="2" t="s">
        <v>1637</v>
      </c>
      <c r="W976" s="2"/>
      <c r="X976" s="3"/>
    </row>
    <row r="977" spans="1:24" ht="15.5" x14ac:dyDescent="0.35">
      <c r="A977" s="2" t="s">
        <v>1638</v>
      </c>
      <c r="B977" s="56">
        <v>972</v>
      </c>
      <c r="C977" s="2">
        <v>92</v>
      </c>
      <c r="D977" s="3">
        <v>52.4</v>
      </c>
      <c r="E977" s="3">
        <v>4</v>
      </c>
      <c r="G977" s="3">
        <v>0.3</v>
      </c>
      <c r="I977" s="3">
        <v>18.3</v>
      </c>
      <c r="J977" s="3">
        <v>1.5</v>
      </c>
      <c r="K977" s="3">
        <v>25</v>
      </c>
      <c r="M977" s="3">
        <v>0</v>
      </c>
      <c r="U977" s="2">
        <v>3</v>
      </c>
      <c r="V977" s="2" t="s">
        <v>1639</v>
      </c>
      <c r="W977" s="2"/>
      <c r="X977" s="3"/>
    </row>
    <row r="978" spans="1:24" ht="15.5" x14ac:dyDescent="0.35">
      <c r="A978" s="2" t="s">
        <v>1640</v>
      </c>
      <c r="B978" s="56">
        <v>973</v>
      </c>
      <c r="C978" s="2">
        <v>351</v>
      </c>
      <c r="D978" s="3">
        <v>37.5</v>
      </c>
      <c r="E978" s="3">
        <v>4.8</v>
      </c>
      <c r="G978" s="3">
        <v>28.6</v>
      </c>
      <c r="I978" s="3">
        <v>18.600000000000001</v>
      </c>
      <c r="J978" s="3">
        <v>1.1000000000000001</v>
      </c>
      <c r="K978" s="3">
        <v>10.5</v>
      </c>
      <c r="M978" s="3">
        <v>0</v>
      </c>
      <c r="U978" s="2">
        <v>3</v>
      </c>
      <c r="V978" s="2" t="s">
        <v>1639</v>
      </c>
      <c r="W978" s="2"/>
      <c r="X978" s="3"/>
    </row>
    <row r="979" spans="1:24" ht="15.5" x14ac:dyDescent="0.35">
      <c r="A979" s="2" t="s">
        <v>1641</v>
      </c>
      <c r="B979" s="56">
        <v>974</v>
      </c>
      <c r="C979" s="2">
        <v>134</v>
      </c>
      <c r="D979" s="3">
        <v>63.5</v>
      </c>
      <c r="E979" s="3">
        <v>1.7</v>
      </c>
      <c r="G979" s="3">
        <v>0.2</v>
      </c>
      <c r="I979" s="3">
        <v>31.4</v>
      </c>
      <c r="J979" s="3">
        <v>0.2</v>
      </c>
      <c r="K979" s="3">
        <v>3.2</v>
      </c>
      <c r="M979" s="3">
        <v>0</v>
      </c>
      <c r="U979" s="2">
        <v>3</v>
      </c>
      <c r="V979" s="2" t="s">
        <v>1642</v>
      </c>
      <c r="W979" s="2"/>
      <c r="X979" s="3"/>
    </row>
    <row r="980" spans="1:24" ht="15.5" x14ac:dyDescent="0.35">
      <c r="A980" s="2" t="s">
        <v>1643</v>
      </c>
      <c r="B980" s="56">
        <v>975</v>
      </c>
      <c r="C980" s="2">
        <v>719</v>
      </c>
      <c r="D980" s="3">
        <v>16</v>
      </c>
      <c r="E980" s="3">
        <v>1.5</v>
      </c>
      <c r="G980" s="3">
        <v>78.3</v>
      </c>
      <c r="I980" s="3">
        <v>2.1</v>
      </c>
      <c r="J980" s="3">
        <v>0</v>
      </c>
      <c r="K980" s="3">
        <v>2.1</v>
      </c>
      <c r="M980" s="3">
        <v>0</v>
      </c>
      <c r="U980" s="2">
        <v>3</v>
      </c>
      <c r="V980" s="2" t="s">
        <v>1644</v>
      </c>
      <c r="W980" s="2"/>
      <c r="X980" s="3"/>
    </row>
    <row r="981" spans="1:24" ht="15.5" x14ac:dyDescent="0.35">
      <c r="A981" s="2" t="s">
        <v>1645</v>
      </c>
      <c r="B981" s="56">
        <v>976</v>
      </c>
      <c r="C981" s="2">
        <v>102</v>
      </c>
      <c r="D981" s="3">
        <v>79.7</v>
      </c>
      <c r="E981" s="3">
        <v>5.7</v>
      </c>
      <c r="G981" s="3">
        <v>6.9</v>
      </c>
      <c r="I981" s="3">
        <v>4.3</v>
      </c>
      <c r="J981" s="3">
        <v>0</v>
      </c>
      <c r="K981" s="3">
        <v>3.4</v>
      </c>
      <c r="M981" s="3">
        <v>0</v>
      </c>
      <c r="N981" s="3">
        <v>2</v>
      </c>
      <c r="O981" s="4">
        <v>0</v>
      </c>
      <c r="U981" s="2">
        <v>3</v>
      </c>
      <c r="V981" s="2" t="s">
        <v>1646</v>
      </c>
      <c r="W981" s="2"/>
      <c r="X981" s="3"/>
    </row>
    <row r="982" spans="1:24" ht="15.5" x14ac:dyDescent="0.35">
      <c r="A982" s="2" t="s">
        <v>1647</v>
      </c>
      <c r="B982" s="56">
        <v>977</v>
      </c>
      <c r="C982" s="2">
        <v>89</v>
      </c>
      <c r="D982" s="3">
        <v>75</v>
      </c>
      <c r="E982" s="3">
        <v>2.5</v>
      </c>
      <c r="G982" s="3">
        <v>0.9</v>
      </c>
      <c r="I982" s="3">
        <v>17.600000000000001</v>
      </c>
      <c r="J982" s="3">
        <v>1.4</v>
      </c>
      <c r="K982" s="3">
        <v>4</v>
      </c>
      <c r="M982" s="3">
        <v>0</v>
      </c>
      <c r="U982" s="2">
        <v>3</v>
      </c>
      <c r="V982" s="2" t="s">
        <v>1648</v>
      </c>
      <c r="W982" s="2"/>
      <c r="X982" s="3"/>
    </row>
    <row r="983" spans="1:24" ht="15.5" x14ac:dyDescent="0.35">
      <c r="A983" s="2" t="s">
        <v>1649</v>
      </c>
      <c r="B983" s="56">
        <v>978</v>
      </c>
      <c r="C983" s="2">
        <v>28</v>
      </c>
      <c r="D983" s="3">
        <v>82.7</v>
      </c>
      <c r="E983" s="3">
        <v>0.3</v>
      </c>
      <c r="G983" s="3">
        <v>0.1</v>
      </c>
      <c r="I983" s="3">
        <v>6.4</v>
      </c>
      <c r="J983" s="3">
        <v>0.3</v>
      </c>
      <c r="K983" s="3">
        <v>10.5</v>
      </c>
      <c r="M983" s="3">
        <v>0</v>
      </c>
      <c r="U983" s="2">
        <v>3</v>
      </c>
      <c r="V983" s="2" t="s">
        <v>1650</v>
      </c>
      <c r="W983" s="2"/>
      <c r="X983" s="3"/>
    </row>
    <row r="984" spans="1:24" ht="15.5" x14ac:dyDescent="0.35">
      <c r="A984" s="2" t="s">
        <v>1651</v>
      </c>
      <c r="B984" s="56">
        <v>979</v>
      </c>
      <c r="C984" s="2">
        <v>100</v>
      </c>
      <c r="D984" s="3">
        <v>72.5</v>
      </c>
      <c r="E984" s="3">
        <v>1.4</v>
      </c>
      <c r="G984" s="3">
        <v>0.3</v>
      </c>
      <c r="I984" s="3">
        <v>22.8</v>
      </c>
      <c r="J984" s="3">
        <v>0</v>
      </c>
      <c r="K984" s="3">
        <v>3</v>
      </c>
      <c r="M984" s="3">
        <v>0</v>
      </c>
      <c r="U984" s="2">
        <v>3</v>
      </c>
      <c r="V984" s="2" t="s">
        <v>1652</v>
      </c>
      <c r="W984" s="2"/>
      <c r="X984" s="3"/>
    </row>
    <row r="985" spans="1:24" ht="15.5" x14ac:dyDescent="0.35">
      <c r="A985" s="2" t="s">
        <v>1653</v>
      </c>
      <c r="B985" s="56">
        <v>980</v>
      </c>
      <c r="C985" s="2">
        <v>94</v>
      </c>
      <c r="D985" s="3">
        <v>74</v>
      </c>
      <c r="E985" s="3">
        <v>2.2000000000000002</v>
      </c>
      <c r="G985" s="3">
        <v>0.6</v>
      </c>
      <c r="I985" s="3">
        <v>20</v>
      </c>
      <c r="J985" s="3">
        <v>0.8</v>
      </c>
      <c r="K985" s="3">
        <v>3.2</v>
      </c>
      <c r="M985" s="3">
        <v>0</v>
      </c>
      <c r="U985" s="2">
        <v>3</v>
      </c>
      <c r="V985" s="2" t="s">
        <v>1047</v>
      </c>
      <c r="W985" s="2"/>
      <c r="X985" s="3"/>
    </row>
    <row r="986" spans="1:24" ht="15.5" x14ac:dyDescent="0.35">
      <c r="A986" s="2" t="s">
        <v>1654</v>
      </c>
      <c r="B986" s="56">
        <v>981</v>
      </c>
      <c r="C986" s="2">
        <v>143</v>
      </c>
      <c r="D986" s="3">
        <v>72.3</v>
      </c>
      <c r="E986" s="3">
        <v>3</v>
      </c>
      <c r="G986" s="3">
        <v>8.5</v>
      </c>
      <c r="I986" s="3">
        <v>13.6</v>
      </c>
      <c r="J986" s="3">
        <v>0.6</v>
      </c>
      <c r="K986" s="3">
        <v>2.6</v>
      </c>
      <c r="M986" s="3">
        <v>0</v>
      </c>
      <c r="U986" s="2">
        <v>3</v>
      </c>
      <c r="V986" s="2" t="s">
        <v>1047</v>
      </c>
      <c r="W986" s="2"/>
      <c r="X986" s="3"/>
    </row>
    <row r="987" spans="1:24" ht="15.5" x14ac:dyDescent="0.35">
      <c r="A987" s="2" t="s">
        <v>1655</v>
      </c>
      <c r="B987" s="56">
        <v>982</v>
      </c>
      <c r="C987" s="2">
        <v>48</v>
      </c>
      <c r="D987" s="3">
        <v>73.2</v>
      </c>
      <c r="E987" s="3">
        <v>7.8</v>
      </c>
      <c r="G987" s="3">
        <v>0.2</v>
      </c>
      <c r="I987" s="3">
        <v>3.8</v>
      </c>
      <c r="J987" s="3">
        <v>0</v>
      </c>
      <c r="K987" s="3">
        <v>15</v>
      </c>
      <c r="M987" s="3">
        <v>0</v>
      </c>
      <c r="U987" s="2">
        <v>3</v>
      </c>
      <c r="V987" s="2" t="s">
        <v>1656</v>
      </c>
      <c r="W987" s="2"/>
      <c r="X987" s="3"/>
    </row>
    <row r="988" spans="1:24" ht="15.5" x14ac:dyDescent="0.35">
      <c r="A988" s="2" t="s">
        <v>1657</v>
      </c>
      <c r="B988" s="56">
        <v>983</v>
      </c>
      <c r="C988" s="2">
        <v>65</v>
      </c>
      <c r="D988" s="3">
        <v>62.8</v>
      </c>
      <c r="E988" s="3">
        <v>2.4</v>
      </c>
      <c r="G988" s="3">
        <v>0.3</v>
      </c>
      <c r="I988" s="3">
        <v>13.2</v>
      </c>
      <c r="J988" s="3">
        <v>0</v>
      </c>
      <c r="K988" s="3">
        <v>21.3</v>
      </c>
      <c r="M988" s="3">
        <v>0</v>
      </c>
      <c r="U988" s="2">
        <v>3</v>
      </c>
      <c r="V988" s="2" t="s">
        <v>1656</v>
      </c>
      <c r="W988" s="2"/>
      <c r="X988" s="3"/>
    </row>
    <row r="989" spans="1:24" ht="15.5" x14ac:dyDescent="0.35">
      <c r="A989" s="2" t="s">
        <v>1658</v>
      </c>
      <c r="B989" s="56">
        <v>984</v>
      </c>
      <c r="C989" s="2">
        <v>131</v>
      </c>
      <c r="D989" s="3">
        <v>76</v>
      </c>
      <c r="E989" s="3">
        <v>5.4</v>
      </c>
      <c r="G989" s="3">
        <v>9.5</v>
      </c>
      <c r="I989" s="3">
        <v>6</v>
      </c>
      <c r="J989" s="3">
        <v>0.9</v>
      </c>
      <c r="K989" s="3">
        <v>3.1</v>
      </c>
      <c r="M989" s="3">
        <v>0</v>
      </c>
      <c r="U989" s="2">
        <v>3</v>
      </c>
      <c r="V989" s="2" t="s">
        <v>1659</v>
      </c>
      <c r="W989" s="2"/>
      <c r="X989" s="3"/>
    </row>
    <row r="990" spans="1:24" ht="15.5" x14ac:dyDescent="0.35">
      <c r="A990" s="2" t="s">
        <v>1660</v>
      </c>
      <c r="B990" s="56">
        <v>985</v>
      </c>
      <c r="C990" s="2">
        <v>388</v>
      </c>
      <c r="D990" s="3">
        <v>0.8</v>
      </c>
      <c r="E990" s="3">
        <v>90</v>
      </c>
      <c r="G990" s="3">
        <v>1.2</v>
      </c>
      <c r="I990" s="3">
        <v>4.3</v>
      </c>
      <c r="J990" s="3">
        <v>0</v>
      </c>
      <c r="K990" s="3">
        <v>3.7</v>
      </c>
      <c r="M990" s="3">
        <v>0</v>
      </c>
      <c r="U990" s="2">
        <v>3</v>
      </c>
      <c r="V990" s="2" t="s">
        <v>1661</v>
      </c>
      <c r="W990" s="2"/>
      <c r="X990" s="3"/>
    </row>
    <row r="991" spans="1:24" ht="15.5" x14ac:dyDescent="0.35">
      <c r="A991" s="2" t="s">
        <v>1662</v>
      </c>
      <c r="B991" s="56">
        <v>986</v>
      </c>
      <c r="C991" s="2">
        <v>377</v>
      </c>
      <c r="D991" s="3">
        <v>3</v>
      </c>
      <c r="E991" s="3">
        <v>91</v>
      </c>
      <c r="G991" s="3">
        <v>1.4</v>
      </c>
      <c r="I991" s="3">
        <v>0</v>
      </c>
      <c r="J991" s="3">
        <v>0</v>
      </c>
      <c r="K991" s="3">
        <v>4.5999999999999996</v>
      </c>
      <c r="M991" s="3">
        <v>0</v>
      </c>
      <c r="U991" s="2">
        <v>3</v>
      </c>
      <c r="V991" s="2" t="s">
        <v>1663</v>
      </c>
      <c r="W991" s="2"/>
      <c r="X991" s="3"/>
    </row>
    <row r="992" spans="1:24" ht="15.5" x14ac:dyDescent="0.35">
      <c r="A992" s="2" t="s">
        <v>1664</v>
      </c>
      <c r="B992" s="56">
        <v>987</v>
      </c>
      <c r="C992" s="2">
        <v>377</v>
      </c>
      <c r="D992" s="3">
        <v>4</v>
      </c>
      <c r="E992" s="3">
        <v>90.2</v>
      </c>
      <c r="G992" s="3">
        <v>1.8</v>
      </c>
      <c r="I992" s="3">
        <v>0</v>
      </c>
      <c r="J992" s="3">
        <v>0</v>
      </c>
      <c r="K992" s="3">
        <v>4</v>
      </c>
      <c r="M992" s="3">
        <v>0</v>
      </c>
      <c r="U992" s="2">
        <v>3</v>
      </c>
      <c r="V992" s="2" t="s">
        <v>1665</v>
      </c>
      <c r="W992" s="2"/>
      <c r="X992" s="3"/>
    </row>
    <row r="993" spans="1:24" ht="15.5" x14ac:dyDescent="0.35">
      <c r="A993" s="2" t="s">
        <v>1666</v>
      </c>
      <c r="B993" s="56">
        <v>988</v>
      </c>
      <c r="C993" s="2">
        <v>414</v>
      </c>
      <c r="D993" s="3">
        <v>2.5</v>
      </c>
      <c r="E993" s="3">
        <v>15.8</v>
      </c>
      <c r="G993" s="3">
        <v>7.4</v>
      </c>
      <c r="I993" s="3">
        <v>71</v>
      </c>
      <c r="J993" s="3">
        <v>0</v>
      </c>
      <c r="K993" s="3">
        <v>3.3</v>
      </c>
      <c r="M993" s="3">
        <v>0</v>
      </c>
      <c r="U993" s="2">
        <v>3</v>
      </c>
      <c r="V993" s="2" t="s">
        <v>1023</v>
      </c>
      <c r="W993" s="2"/>
      <c r="X993" s="3"/>
    </row>
    <row r="994" spans="1:24" ht="15.5" x14ac:dyDescent="0.35">
      <c r="A994" s="2" t="s">
        <v>1667</v>
      </c>
      <c r="B994" s="56">
        <v>989</v>
      </c>
      <c r="C994" s="2">
        <v>414</v>
      </c>
      <c r="D994" s="3">
        <v>2.6</v>
      </c>
      <c r="E994" s="3">
        <v>10.8</v>
      </c>
      <c r="G994" s="3">
        <v>7.2</v>
      </c>
      <c r="I994" s="3">
        <v>76.599999999999994</v>
      </c>
      <c r="J994" s="3">
        <v>0</v>
      </c>
      <c r="K994" s="3">
        <v>2.8</v>
      </c>
      <c r="M994" s="3">
        <v>0</v>
      </c>
      <c r="U994" s="2">
        <v>3</v>
      </c>
      <c r="V994" s="2" t="s">
        <v>1023</v>
      </c>
      <c r="W994" s="2"/>
      <c r="X994" s="3"/>
    </row>
    <row r="995" spans="1:24" ht="15.5" x14ac:dyDescent="0.35">
      <c r="A995" s="2" t="s">
        <v>1668</v>
      </c>
      <c r="B995" s="56">
        <v>990</v>
      </c>
      <c r="C995" s="2">
        <v>422</v>
      </c>
      <c r="D995" s="3">
        <v>1.6</v>
      </c>
      <c r="E995" s="3">
        <v>11.6</v>
      </c>
      <c r="G995" s="3">
        <v>7.5</v>
      </c>
      <c r="I995" s="3">
        <v>77.099999999999994</v>
      </c>
      <c r="J995" s="3">
        <v>0</v>
      </c>
      <c r="K995" s="3">
        <v>2.2000000000000002</v>
      </c>
      <c r="M995" s="3">
        <v>0</v>
      </c>
      <c r="U995" s="2">
        <v>3</v>
      </c>
      <c r="V995" s="2" t="s">
        <v>1023</v>
      </c>
      <c r="W995" s="2"/>
      <c r="X995" s="3"/>
    </row>
    <row r="996" spans="1:24" ht="15.5" x14ac:dyDescent="0.35">
      <c r="A996" s="2" t="s">
        <v>1669</v>
      </c>
      <c r="B996" s="56">
        <v>991</v>
      </c>
      <c r="C996" s="2">
        <v>396</v>
      </c>
      <c r="D996" s="3">
        <v>5.7</v>
      </c>
      <c r="E996" s="3">
        <v>17.5</v>
      </c>
      <c r="G996" s="3">
        <v>5.9</v>
      </c>
      <c r="I996" s="3">
        <v>68.3</v>
      </c>
      <c r="J996" s="3">
        <v>2.2999999999999998</v>
      </c>
      <c r="K996" s="3">
        <v>2.6</v>
      </c>
      <c r="M996" s="3">
        <v>0</v>
      </c>
      <c r="U996" s="2">
        <v>3</v>
      </c>
      <c r="V996" s="2" t="s">
        <v>1670</v>
      </c>
      <c r="W996" s="2"/>
      <c r="X996" s="3"/>
    </row>
    <row r="997" spans="1:24" ht="15.5" x14ac:dyDescent="0.35">
      <c r="A997" s="2" t="s">
        <v>1671</v>
      </c>
      <c r="B997" s="56">
        <v>992</v>
      </c>
      <c r="C997" s="2">
        <v>450</v>
      </c>
      <c r="D997" s="3">
        <v>4.8</v>
      </c>
      <c r="E997" s="3">
        <v>16</v>
      </c>
      <c r="G997" s="3">
        <v>15.8</v>
      </c>
      <c r="I997" s="3">
        <v>60.9</v>
      </c>
      <c r="J997" s="3">
        <v>0</v>
      </c>
      <c r="K997" s="3">
        <v>2.5</v>
      </c>
      <c r="M997" s="3">
        <v>0</v>
      </c>
      <c r="U997" s="2">
        <v>3</v>
      </c>
      <c r="V997" s="2" t="s">
        <v>1672</v>
      </c>
      <c r="W997" s="2"/>
      <c r="X997" s="3"/>
    </row>
    <row r="998" spans="1:24" ht="15.5" x14ac:dyDescent="0.35">
      <c r="A998" s="2" t="s">
        <v>1673</v>
      </c>
      <c r="B998" s="56">
        <v>993</v>
      </c>
      <c r="C998" s="2">
        <v>366</v>
      </c>
      <c r="D998" s="3">
        <v>2.7</v>
      </c>
      <c r="E998" s="3">
        <v>29</v>
      </c>
      <c r="G998" s="3">
        <v>0.7</v>
      </c>
      <c r="I998" s="3">
        <v>60.8</v>
      </c>
      <c r="J998" s="3">
        <v>0</v>
      </c>
      <c r="K998" s="3">
        <v>6.8</v>
      </c>
      <c r="M998" s="3">
        <v>0</v>
      </c>
      <c r="U998" s="2">
        <v>3</v>
      </c>
      <c r="V998" s="2" t="s">
        <v>1674</v>
      </c>
      <c r="W998" s="2"/>
      <c r="X998" s="3"/>
    </row>
    <row r="999" spans="1:24" ht="15.5" x14ac:dyDescent="0.35">
      <c r="A999" s="2" t="s">
        <v>1675</v>
      </c>
      <c r="B999" s="56">
        <v>994</v>
      </c>
      <c r="C999" s="2">
        <v>416</v>
      </c>
      <c r="D999" s="3">
        <v>3</v>
      </c>
      <c r="E999" s="3">
        <v>12.5</v>
      </c>
      <c r="G999" s="3">
        <v>9.5</v>
      </c>
      <c r="I999" s="3">
        <v>70</v>
      </c>
      <c r="J999" s="3">
        <v>0</v>
      </c>
      <c r="K999" s="3">
        <v>5</v>
      </c>
      <c r="M999" s="3">
        <v>0</v>
      </c>
      <c r="N999" s="3">
        <v>10</v>
      </c>
      <c r="O999" s="4">
        <v>2400</v>
      </c>
      <c r="U999" s="2">
        <v>3</v>
      </c>
      <c r="V999" s="2" t="s">
        <v>1676</v>
      </c>
      <c r="W999" s="2"/>
      <c r="X999" s="3"/>
    </row>
    <row r="1000" spans="1:24" ht="15.5" x14ac:dyDescent="0.35">
      <c r="A1000" s="2" t="s">
        <v>1677</v>
      </c>
      <c r="B1000" s="56">
        <v>995</v>
      </c>
      <c r="C1000" s="2">
        <v>395</v>
      </c>
      <c r="D1000" s="3">
        <v>1.6</v>
      </c>
      <c r="E1000" s="3">
        <v>10.5</v>
      </c>
      <c r="G1000" s="3">
        <v>2.9</v>
      </c>
      <c r="I1000" s="3">
        <v>81.8</v>
      </c>
      <c r="J1000" s="3">
        <v>0</v>
      </c>
      <c r="K1000" s="3">
        <v>3.2</v>
      </c>
      <c r="M1000" s="3">
        <v>0</v>
      </c>
      <c r="U1000" s="2">
        <v>3</v>
      </c>
      <c r="V1000" s="2" t="s">
        <v>1678</v>
      </c>
      <c r="W1000" s="2"/>
      <c r="X1000" s="3"/>
    </row>
    <row r="1001" spans="1:24" ht="15.5" x14ac:dyDescent="0.35">
      <c r="A1001" s="2" t="s">
        <v>1679</v>
      </c>
      <c r="B1001" s="56">
        <v>996</v>
      </c>
      <c r="C1001" s="2">
        <v>376</v>
      </c>
      <c r="D1001" s="3">
        <v>3</v>
      </c>
      <c r="E1001" s="3">
        <v>6.5</v>
      </c>
      <c r="G1001" s="3">
        <v>0.7</v>
      </c>
      <c r="I1001" s="3">
        <v>85.8</v>
      </c>
      <c r="J1001" s="3">
        <v>0</v>
      </c>
      <c r="K1001" s="3">
        <v>4</v>
      </c>
      <c r="M1001" s="3">
        <v>0</v>
      </c>
      <c r="U1001" s="2">
        <v>3</v>
      </c>
      <c r="V1001" s="2" t="s">
        <v>1680</v>
      </c>
      <c r="W1001" s="2"/>
      <c r="X1001" s="3"/>
    </row>
    <row r="1002" spans="1:24" ht="15.5" x14ac:dyDescent="0.35">
      <c r="A1002" s="2" t="s">
        <v>1681</v>
      </c>
      <c r="B1002" s="56">
        <v>997</v>
      </c>
      <c r="C1002" s="2">
        <v>381</v>
      </c>
      <c r="D1002" s="3">
        <v>2</v>
      </c>
      <c r="E1002" s="3">
        <v>9.8000000000000007</v>
      </c>
      <c r="G1002" s="3">
        <v>1</v>
      </c>
      <c r="I1002" s="3">
        <v>83.1</v>
      </c>
      <c r="J1002" s="3">
        <v>1.5</v>
      </c>
      <c r="K1002" s="3">
        <v>4.0999999999999996</v>
      </c>
      <c r="M1002" s="3">
        <v>0</v>
      </c>
      <c r="U1002" s="2">
        <v>3</v>
      </c>
      <c r="V1002" s="2" t="s">
        <v>1041</v>
      </c>
      <c r="W1002" s="2"/>
      <c r="X1002" s="3"/>
    </row>
    <row r="1003" spans="1:24" ht="15.5" x14ac:dyDescent="0.35">
      <c r="A1003" s="2" t="s">
        <v>1682</v>
      </c>
      <c r="B1003" s="56">
        <v>998</v>
      </c>
      <c r="C1003" s="2">
        <v>379</v>
      </c>
      <c r="D1003" s="3">
        <v>3.2</v>
      </c>
      <c r="E1003" s="3">
        <v>11</v>
      </c>
      <c r="G1003" s="3">
        <v>2.2999999999999998</v>
      </c>
      <c r="I1003" s="3">
        <v>78.5</v>
      </c>
      <c r="J1003" s="3">
        <v>1.4</v>
      </c>
      <c r="K1003" s="3">
        <v>5</v>
      </c>
      <c r="M1003" s="3">
        <v>0</v>
      </c>
      <c r="U1003" s="2">
        <v>3</v>
      </c>
      <c r="V1003" s="2" t="s">
        <v>1683</v>
      </c>
      <c r="W1003" s="2"/>
    </row>
    <row r="1004" spans="1:24" ht="15.5" x14ac:dyDescent="0.35">
      <c r="A1004" s="2" t="s">
        <v>1684</v>
      </c>
      <c r="B1004" s="56">
        <v>999</v>
      </c>
      <c r="C1004" s="2">
        <v>383</v>
      </c>
      <c r="D1004" s="3">
        <v>3.1</v>
      </c>
      <c r="E1004" s="3">
        <v>11</v>
      </c>
      <c r="G1004" s="3">
        <v>1.3</v>
      </c>
      <c r="I1004" s="3">
        <v>81.7</v>
      </c>
      <c r="J1004" s="3">
        <v>1.6</v>
      </c>
      <c r="K1004" s="3">
        <v>2.9</v>
      </c>
      <c r="M1004" s="3">
        <v>0</v>
      </c>
      <c r="U1004" s="2">
        <v>3</v>
      </c>
      <c r="V1004" s="2" t="s">
        <v>1685</v>
      </c>
      <c r="W1004" s="2"/>
    </row>
    <row r="1005" spans="1:24" ht="15.5" x14ac:dyDescent="0.35">
      <c r="A1005" s="2" t="s">
        <v>1686</v>
      </c>
      <c r="B1005" s="56">
        <v>1000</v>
      </c>
      <c r="C1005" s="2">
        <v>517</v>
      </c>
      <c r="D1005" s="3">
        <v>1.4</v>
      </c>
      <c r="E1005" s="3">
        <v>16.3</v>
      </c>
      <c r="G1005" s="3">
        <v>27</v>
      </c>
      <c r="I1005" s="3">
        <v>52.3</v>
      </c>
      <c r="J1005" s="3">
        <v>0</v>
      </c>
      <c r="K1005" s="3">
        <v>3</v>
      </c>
      <c r="M1005" s="3">
        <v>0</v>
      </c>
      <c r="U1005" s="2">
        <v>3</v>
      </c>
      <c r="V1005" s="2" t="s">
        <v>1687</v>
      </c>
      <c r="W1005" s="2"/>
    </row>
    <row r="1006" spans="1:24" ht="15.5" x14ac:dyDescent="0.35">
      <c r="A1006" s="2" t="s">
        <v>1721</v>
      </c>
      <c r="B1006" s="56">
        <v>1000</v>
      </c>
      <c r="C1006" s="2">
        <v>364</v>
      </c>
      <c r="D1006" s="3">
        <v>2.2000000000000002</v>
      </c>
      <c r="E1006" s="3">
        <v>18.600000000000001</v>
      </c>
      <c r="G1006" s="3">
        <v>1.6</v>
      </c>
      <c r="I1006" s="3">
        <v>68.8</v>
      </c>
      <c r="J1006" s="3">
        <v>0.4</v>
      </c>
      <c r="K1006" s="3">
        <v>8.8000000000000007</v>
      </c>
      <c r="M1006" s="3">
        <v>0</v>
      </c>
      <c r="U1006" s="2">
        <v>3</v>
      </c>
      <c r="V1006" s="2" t="s">
        <v>1722</v>
      </c>
      <c r="W1006" s="2"/>
    </row>
    <row r="1007" spans="1:24" ht="15.5" x14ac:dyDescent="0.35">
      <c r="A1007" s="2" t="s">
        <v>1688</v>
      </c>
      <c r="B1007" s="56">
        <v>1001</v>
      </c>
      <c r="C1007" s="2">
        <v>394</v>
      </c>
      <c r="D1007" s="3">
        <v>2.2000000000000002</v>
      </c>
      <c r="E1007" s="3">
        <v>23</v>
      </c>
      <c r="G1007" s="3">
        <v>3.9</v>
      </c>
      <c r="I1007" s="3">
        <v>66.7</v>
      </c>
      <c r="J1007" s="3">
        <v>0</v>
      </c>
      <c r="K1007" s="3">
        <v>4.2</v>
      </c>
      <c r="M1007" s="3">
        <v>0</v>
      </c>
      <c r="U1007" s="2">
        <v>3</v>
      </c>
      <c r="V1007" s="2" t="s">
        <v>1689</v>
      </c>
      <c r="W1007" s="2"/>
    </row>
    <row r="1008" spans="1:24" ht="15.5" x14ac:dyDescent="0.35">
      <c r="A1008" s="2" t="s">
        <v>1723</v>
      </c>
      <c r="B1008" s="56">
        <v>1001</v>
      </c>
      <c r="C1008" s="2">
        <v>372</v>
      </c>
      <c r="D1008" s="3">
        <v>3</v>
      </c>
      <c r="E1008" s="3">
        <v>14.6</v>
      </c>
      <c r="G1008" s="3">
        <v>2.9</v>
      </c>
      <c r="I1008" s="3">
        <v>71.900000000000006</v>
      </c>
      <c r="J1008" s="3">
        <v>0.3</v>
      </c>
      <c r="K1008" s="3">
        <v>7.6</v>
      </c>
      <c r="M1008" s="3">
        <v>0</v>
      </c>
      <c r="U1008" s="2">
        <v>3</v>
      </c>
      <c r="V1008" s="2" t="s">
        <v>1722</v>
      </c>
      <c r="W1008" s="2"/>
    </row>
    <row r="1009" spans="1:23" ht="15.5" x14ac:dyDescent="0.35">
      <c r="A1009" s="2" t="s">
        <v>1690</v>
      </c>
      <c r="B1009" s="56">
        <v>1002</v>
      </c>
      <c r="C1009" s="2">
        <v>360</v>
      </c>
      <c r="D1009" s="3">
        <v>3.2</v>
      </c>
      <c r="E1009" s="3">
        <v>38.299999999999997</v>
      </c>
      <c r="G1009" s="3">
        <v>0.8</v>
      </c>
      <c r="I1009" s="3">
        <v>50</v>
      </c>
      <c r="J1009" s="3">
        <v>0</v>
      </c>
      <c r="K1009" s="3">
        <v>7.7</v>
      </c>
      <c r="M1009" s="3">
        <v>0</v>
      </c>
      <c r="U1009" s="2">
        <v>3</v>
      </c>
      <c r="V1009" s="2" t="s">
        <v>1691</v>
      </c>
      <c r="W1009" s="2"/>
    </row>
    <row r="1010" spans="1:23" ht="15.5" x14ac:dyDescent="0.35">
      <c r="A1010" s="2" t="s">
        <v>1724</v>
      </c>
      <c r="B1010" s="56">
        <v>1002</v>
      </c>
      <c r="C1010" s="2">
        <v>270</v>
      </c>
      <c r="D1010" s="3">
        <v>3.5</v>
      </c>
      <c r="E1010" s="3">
        <v>12.8</v>
      </c>
      <c r="G1010" s="3">
        <v>20.7</v>
      </c>
      <c r="I1010" s="3">
        <v>8</v>
      </c>
      <c r="J1010" s="3">
        <v>1</v>
      </c>
      <c r="K1010" s="3">
        <v>55</v>
      </c>
      <c r="M1010" s="3">
        <v>0</v>
      </c>
      <c r="U1010" s="2">
        <v>3</v>
      </c>
      <c r="V1010" s="2" t="s">
        <v>1019</v>
      </c>
      <c r="W1010" s="2"/>
    </row>
    <row r="1011" spans="1:23" ht="15.5" x14ac:dyDescent="0.35">
      <c r="A1011" s="2" t="s">
        <v>1692</v>
      </c>
      <c r="B1011" s="56">
        <v>1003</v>
      </c>
      <c r="C1011" s="2">
        <v>520</v>
      </c>
      <c r="D1011" s="3">
        <v>2.1</v>
      </c>
      <c r="E1011" s="3">
        <v>15.5</v>
      </c>
      <c r="G1011" s="3">
        <v>28</v>
      </c>
      <c r="I1011" s="3">
        <v>51.6</v>
      </c>
      <c r="J1011" s="3">
        <v>0</v>
      </c>
      <c r="K1011" s="3">
        <v>2.8</v>
      </c>
      <c r="M1011" s="3">
        <v>0</v>
      </c>
      <c r="U1011" s="2">
        <v>3</v>
      </c>
      <c r="V1011" s="2" t="s">
        <v>1693</v>
      </c>
      <c r="W1011" s="2"/>
    </row>
    <row r="1012" spans="1:23" ht="15.5" x14ac:dyDescent="0.35">
      <c r="A1012" s="2" t="s">
        <v>1725</v>
      </c>
      <c r="B1012" s="56">
        <v>1003</v>
      </c>
      <c r="C1012" s="2">
        <v>286</v>
      </c>
      <c r="D1012" s="3">
        <v>3.6</v>
      </c>
      <c r="E1012" s="3">
        <v>11</v>
      </c>
      <c r="G1012" s="3">
        <v>21.9</v>
      </c>
      <c r="I1012" s="3">
        <v>11.3</v>
      </c>
      <c r="J1012" s="3">
        <v>0.5</v>
      </c>
      <c r="K1012" s="3">
        <v>52.2</v>
      </c>
      <c r="M1012" s="3">
        <v>0</v>
      </c>
      <c r="U1012" s="2">
        <v>3</v>
      </c>
      <c r="V1012" s="2" t="s">
        <v>1726</v>
      </c>
      <c r="W1012" s="2"/>
    </row>
    <row r="1013" spans="1:23" ht="15.5" x14ac:dyDescent="0.35">
      <c r="A1013" s="2" t="s">
        <v>1694</v>
      </c>
      <c r="B1013" s="56">
        <v>1004</v>
      </c>
      <c r="C1013" s="2">
        <v>363</v>
      </c>
      <c r="D1013" s="3">
        <v>2.4</v>
      </c>
      <c r="E1013" s="3">
        <v>30.3</v>
      </c>
      <c r="G1013" s="3">
        <v>0.4</v>
      </c>
      <c r="I1013" s="3">
        <v>59.6</v>
      </c>
      <c r="J1013" s="3">
        <v>0</v>
      </c>
      <c r="K1013" s="3">
        <v>7.3</v>
      </c>
      <c r="M1013" s="3">
        <v>0</v>
      </c>
      <c r="U1013" s="2">
        <v>3</v>
      </c>
      <c r="V1013" s="2" t="s">
        <v>1695</v>
      </c>
      <c r="W1013" s="2"/>
    </row>
    <row r="1014" spans="1:23" ht="15.5" x14ac:dyDescent="0.35">
      <c r="A1014" s="2" t="s">
        <v>1727</v>
      </c>
      <c r="B1014" s="56">
        <v>1004</v>
      </c>
      <c r="C1014" s="2">
        <v>294</v>
      </c>
      <c r="D1014" s="3">
        <v>2.9</v>
      </c>
      <c r="E1014" s="3">
        <v>14</v>
      </c>
      <c r="G1014" s="3">
        <v>22.5</v>
      </c>
      <c r="I1014" s="3">
        <v>8.8000000000000007</v>
      </c>
      <c r="J1014" s="3">
        <v>0.9</v>
      </c>
      <c r="K1014" s="3">
        <v>51.8</v>
      </c>
      <c r="M1014" s="3">
        <v>0</v>
      </c>
      <c r="U1014" s="2">
        <v>3</v>
      </c>
      <c r="V1014" s="2" t="s">
        <v>1728</v>
      </c>
      <c r="W1014" s="2"/>
    </row>
    <row r="1015" spans="1:23" ht="15.5" x14ac:dyDescent="0.35">
      <c r="A1015" s="2" t="s">
        <v>1696</v>
      </c>
      <c r="B1015" s="56">
        <v>1005</v>
      </c>
      <c r="C1015" s="2">
        <v>359</v>
      </c>
      <c r="D1015" s="3">
        <v>2.7</v>
      </c>
      <c r="E1015" s="3">
        <v>30.5</v>
      </c>
      <c r="G1015" s="3">
        <v>0.9</v>
      </c>
      <c r="I1015" s="3">
        <v>57.3</v>
      </c>
      <c r="J1015" s="3">
        <v>0</v>
      </c>
      <c r="K1015" s="3">
        <v>8.6</v>
      </c>
      <c r="M1015" s="3">
        <v>0</v>
      </c>
      <c r="U1015" s="2">
        <v>3</v>
      </c>
      <c r="V1015" s="2" t="s">
        <v>1697</v>
      </c>
      <c r="W1015" s="2"/>
    </row>
    <row r="1016" spans="1:23" ht="15.5" x14ac:dyDescent="0.35">
      <c r="A1016" s="2" t="s">
        <v>1729</v>
      </c>
      <c r="B1016" s="56">
        <v>1005</v>
      </c>
      <c r="C1016" s="2">
        <v>252</v>
      </c>
      <c r="D1016" s="3">
        <v>44.7</v>
      </c>
      <c r="E1016" s="3">
        <v>27.7</v>
      </c>
      <c r="G1016" s="3">
        <v>8.6</v>
      </c>
      <c r="I1016" s="3">
        <v>15.9</v>
      </c>
      <c r="J1016" s="3">
        <v>0</v>
      </c>
      <c r="K1016" s="3">
        <v>3.1</v>
      </c>
      <c r="M1016" s="3">
        <v>0</v>
      </c>
      <c r="U1016" s="2">
        <v>3</v>
      </c>
      <c r="V1016" s="2" t="s">
        <v>1730</v>
      </c>
      <c r="W1016" s="2"/>
    </row>
    <row r="1017" spans="1:23" ht="15.5" x14ac:dyDescent="0.35">
      <c r="A1017" s="2" t="s">
        <v>1698</v>
      </c>
      <c r="B1017" s="56">
        <v>1006</v>
      </c>
      <c r="C1017" s="2">
        <v>368</v>
      </c>
      <c r="D1017" s="3">
        <v>4.5</v>
      </c>
      <c r="E1017" s="3">
        <v>75.2</v>
      </c>
      <c r="G1017" s="3">
        <v>0.4</v>
      </c>
      <c r="I1017" s="3">
        <v>15.8</v>
      </c>
      <c r="J1017" s="3">
        <v>0</v>
      </c>
      <c r="K1017" s="3">
        <v>4.0999999999999996</v>
      </c>
      <c r="M1017" s="3">
        <v>0</v>
      </c>
      <c r="U1017" s="2">
        <v>3</v>
      </c>
      <c r="V1017" s="2" t="s">
        <v>1699</v>
      </c>
      <c r="W1017" s="2"/>
    </row>
    <row r="1018" spans="1:23" ht="15.5" x14ac:dyDescent="0.35">
      <c r="A1018" s="2" t="s">
        <v>1731</v>
      </c>
      <c r="B1018" s="56">
        <v>1006</v>
      </c>
      <c r="C1018" s="2">
        <v>697</v>
      </c>
      <c r="D1018" s="3">
        <v>2.1</v>
      </c>
      <c r="E1018" s="3">
        <v>6.1</v>
      </c>
      <c r="G1018" s="3">
        <v>62.6</v>
      </c>
      <c r="I1018" s="3">
        <v>27.2</v>
      </c>
      <c r="J1018" s="3">
        <v>7.1</v>
      </c>
      <c r="K1018" s="3">
        <v>2</v>
      </c>
      <c r="M1018" s="3">
        <v>0</v>
      </c>
      <c r="U1018" s="2">
        <v>3</v>
      </c>
      <c r="V1018" s="2" t="s">
        <v>1732</v>
      </c>
      <c r="W1018" s="2"/>
    </row>
    <row r="1019" spans="1:23" ht="15.5" x14ac:dyDescent="0.35">
      <c r="A1019" s="6" t="s">
        <v>1700</v>
      </c>
      <c r="B1019" s="56">
        <v>1007</v>
      </c>
      <c r="C1019" s="2">
        <v>389</v>
      </c>
      <c r="D1019" s="3">
        <v>2.6</v>
      </c>
      <c r="E1019" s="3">
        <v>23.5</v>
      </c>
      <c r="G1019" s="3">
        <v>3.3</v>
      </c>
      <c r="I1019" s="3">
        <v>66.400000000000006</v>
      </c>
      <c r="J1019" s="3">
        <v>0</v>
      </c>
      <c r="K1019" s="3">
        <v>4.2</v>
      </c>
      <c r="M1019" s="3">
        <v>0</v>
      </c>
      <c r="U1019" s="2">
        <v>3</v>
      </c>
      <c r="V1019" s="2" t="s">
        <v>1701</v>
      </c>
      <c r="W1019" s="2"/>
    </row>
    <row r="1020" spans="1:23" ht="15.5" x14ac:dyDescent="0.35">
      <c r="A1020" s="2" t="s">
        <v>1733</v>
      </c>
      <c r="B1020" s="56">
        <v>1007</v>
      </c>
      <c r="C1020" s="2">
        <v>558</v>
      </c>
      <c r="D1020" s="3">
        <v>1.6</v>
      </c>
      <c r="E1020" s="3">
        <v>7</v>
      </c>
      <c r="G1020" s="3">
        <v>34</v>
      </c>
      <c r="I1020" s="3">
        <v>55.9</v>
      </c>
      <c r="J1020" s="3">
        <v>0</v>
      </c>
      <c r="K1020" s="3">
        <v>1.5</v>
      </c>
      <c r="M1020" s="3">
        <v>0</v>
      </c>
      <c r="U1020" s="2">
        <v>3</v>
      </c>
      <c r="V1020" s="2" t="s">
        <v>1734</v>
      </c>
      <c r="W1020" s="2"/>
    </row>
    <row r="1021" spans="1:23" ht="15.5" x14ac:dyDescent="0.35">
      <c r="A1021" s="2" t="s">
        <v>1735</v>
      </c>
      <c r="B1021" s="56">
        <v>1008</v>
      </c>
      <c r="C1021" s="2">
        <v>70</v>
      </c>
      <c r="D1021" s="3">
        <v>81.900000000000006</v>
      </c>
      <c r="E1021" s="3">
        <v>0</v>
      </c>
      <c r="G1021" s="3">
        <v>0</v>
      </c>
      <c r="I1021" s="3">
        <v>18</v>
      </c>
      <c r="J1021" s="3">
        <v>0</v>
      </c>
      <c r="K1021" s="3">
        <v>0.1</v>
      </c>
      <c r="M1021" s="3">
        <v>0</v>
      </c>
      <c r="N1021" s="3">
        <v>0.1</v>
      </c>
      <c r="O1021" s="4">
        <v>0</v>
      </c>
      <c r="U1021" s="2">
        <v>3</v>
      </c>
      <c r="V1021" s="2" t="s">
        <v>1186</v>
      </c>
      <c r="W1021" s="2"/>
    </row>
    <row r="1022" spans="1:23" ht="15.5" x14ac:dyDescent="0.35">
      <c r="A1022" s="2" t="s">
        <v>1702</v>
      </c>
      <c r="B1022" s="56">
        <v>1008</v>
      </c>
      <c r="C1022" s="2">
        <v>283</v>
      </c>
      <c r="D1022" s="3">
        <v>2</v>
      </c>
      <c r="E1022" s="3">
        <v>13.4</v>
      </c>
      <c r="G1022" s="3">
        <v>0.4</v>
      </c>
      <c r="I1022" s="3">
        <v>81.400000000000006</v>
      </c>
      <c r="J1022" s="3">
        <v>0</v>
      </c>
      <c r="K1022" s="3">
        <v>2.8</v>
      </c>
      <c r="M1022" s="3">
        <v>0</v>
      </c>
      <c r="U1022" s="2">
        <v>3</v>
      </c>
      <c r="V1022" s="2" t="s">
        <v>1701</v>
      </c>
      <c r="W1022" s="2"/>
    </row>
    <row r="1023" spans="1:23" ht="15.5" x14ac:dyDescent="0.35">
      <c r="A1023" s="2" t="s">
        <v>1703</v>
      </c>
      <c r="B1023" s="56">
        <v>1009</v>
      </c>
      <c r="C1023" s="2">
        <v>366</v>
      </c>
      <c r="D1023" s="3">
        <v>8.9</v>
      </c>
      <c r="E1023" s="3">
        <v>0.2</v>
      </c>
      <c r="G1023" s="3">
        <v>0.2</v>
      </c>
      <c r="I1023" s="3">
        <v>90.3</v>
      </c>
      <c r="J1023" s="3">
        <v>0.2</v>
      </c>
      <c r="K1023" s="3">
        <v>0.4</v>
      </c>
      <c r="M1023" s="3">
        <v>0</v>
      </c>
      <c r="U1023" s="2">
        <v>3</v>
      </c>
      <c r="V1023" s="2" t="s">
        <v>1704</v>
      </c>
      <c r="W1023" s="2"/>
    </row>
    <row r="1024" spans="1:23" ht="15.5" x14ac:dyDescent="0.35">
      <c r="A1024" s="2" t="s">
        <v>1736</v>
      </c>
      <c r="B1024" s="56">
        <v>1009</v>
      </c>
      <c r="C1024" s="2">
        <v>368</v>
      </c>
      <c r="D1024" s="3">
        <v>4.8</v>
      </c>
      <c r="E1024" s="3">
        <v>18.8</v>
      </c>
      <c r="G1024" s="3">
        <v>4.5</v>
      </c>
      <c r="I1024" s="3">
        <v>63.1</v>
      </c>
      <c r="J1024" s="3">
        <v>12.7</v>
      </c>
      <c r="K1024" s="3">
        <v>8.8000000000000007</v>
      </c>
      <c r="M1024" s="3">
        <v>0</v>
      </c>
      <c r="U1024" s="2">
        <v>3</v>
      </c>
      <c r="V1024" s="2" t="s">
        <v>1737</v>
      </c>
      <c r="W1024" s="2"/>
    </row>
    <row r="1025" spans="1:23" ht="15.5" x14ac:dyDescent="0.35">
      <c r="A1025" s="2" t="s">
        <v>1705</v>
      </c>
      <c r="B1025" s="56">
        <v>1010</v>
      </c>
      <c r="C1025" s="2">
        <v>359</v>
      </c>
      <c r="D1025" s="3">
        <v>9</v>
      </c>
      <c r="E1025" s="3">
        <v>1.6</v>
      </c>
      <c r="G1025" s="3">
        <v>0.8</v>
      </c>
      <c r="I1025" s="3">
        <v>86.4</v>
      </c>
      <c r="J1025" s="3">
        <v>1.5</v>
      </c>
      <c r="K1025" s="3">
        <v>2.2000000000000002</v>
      </c>
      <c r="M1025" s="3">
        <v>0</v>
      </c>
      <c r="U1025" s="2">
        <v>3</v>
      </c>
      <c r="V1025" s="2" t="s">
        <v>1706</v>
      </c>
      <c r="W1025" s="2"/>
    </row>
    <row r="1026" spans="1:23" ht="15.5" x14ac:dyDescent="0.35">
      <c r="A1026" s="2" t="s">
        <v>1738</v>
      </c>
      <c r="B1026" s="56">
        <v>1010</v>
      </c>
      <c r="C1026" s="2">
        <v>388</v>
      </c>
      <c r="D1026" s="3">
        <v>3.8</v>
      </c>
      <c r="E1026" s="3">
        <v>86.7</v>
      </c>
      <c r="G1026" s="3">
        <v>3.9</v>
      </c>
      <c r="I1026" s="3">
        <v>1.6</v>
      </c>
      <c r="J1026" s="3">
        <v>0</v>
      </c>
      <c r="K1026" s="3">
        <v>4</v>
      </c>
      <c r="M1026" s="3">
        <v>0</v>
      </c>
      <c r="U1026" s="2">
        <v>3</v>
      </c>
      <c r="V1026" s="2" t="s">
        <v>1739</v>
      </c>
      <c r="W1026" s="2"/>
    </row>
    <row r="1027" spans="1:23" ht="15.5" x14ac:dyDescent="0.35">
      <c r="A1027" s="2" t="s">
        <v>1707</v>
      </c>
      <c r="B1027" s="56">
        <v>1011</v>
      </c>
      <c r="C1027" s="2">
        <v>329</v>
      </c>
      <c r="D1027" s="3">
        <v>15.8</v>
      </c>
      <c r="E1027" s="3">
        <v>2.4</v>
      </c>
      <c r="G1027" s="3">
        <v>0.2</v>
      </c>
      <c r="I1027" s="3">
        <v>79.599999999999994</v>
      </c>
      <c r="J1027" s="3">
        <v>3.2</v>
      </c>
      <c r="K1027" s="3">
        <v>2</v>
      </c>
      <c r="M1027" s="3">
        <v>0</v>
      </c>
      <c r="U1027" s="2">
        <v>3</v>
      </c>
      <c r="V1027" s="2" t="s">
        <v>1708</v>
      </c>
      <c r="W1027" s="2"/>
    </row>
    <row r="1028" spans="1:23" ht="15.5" x14ac:dyDescent="0.35">
      <c r="A1028" s="2" t="s">
        <v>1740</v>
      </c>
      <c r="B1028" s="56">
        <v>1011</v>
      </c>
      <c r="C1028" s="2">
        <v>63</v>
      </c>
      <c r="E1028" s="3">
        <v>3.1</v>
      </c>
      <c r="G1028" s="3">
        <v>3.5</v>
      </c>
      <c r="I1028" s="3">
        <v>4.9000000000000004</v>
      </c>
      <c r="M1028" s="3">
        <v>0</v>
      </c>
      <c r="U1028" s="2">
        <v>5</v>
      </c>
      <c r="V1028" s="2" t="s">
        <v>1741</v>
      </c>
      <c r="W1028" s="2"/>
    </row>
    <row r="1029" spans="1:23" ht="15.5" x14ac:dyDescent="0.35">
      <c r="A1029" s="2" t="s">
        <v>1709</v>
      </c>
      <c r="B1029" s="56">
        <v>1012</v>
      </c>
      <c r="C1029" s="2">
        <v>347</v>
      </c>
      <c r="D1029" s="3">
        <v>13.8</v>
      </c>
      <c r="E1029" s="3">
        <v>0.4</v>
      </c>
      <c r="G1029" s="3">
        <v>0.3</v>
      </c>
      <c r="I1029" s="3">
        <v>85.1</v>
      </c>
      <c r="J1029" s="3">
        <v>0.1</v>
      </c>
      <c r="K1029" s="3">
        <v>0.4</v>
      </c>
      <c r="M1029" s="3">
        <v>0</v>
      </c>
      <c r="U1029" s="2">
        <v>3</v>
      </c>
      <c r="V1029" s="2" t="s">
        <v>1710</v>
      </c>
      <c r="W1029" s="2"/>
    </row>
    <row r="1030" spans="1:23" ht="15.5" x14ac:dyDescent="0.35">
      <c r="A1030" s="2" t="s">
        <v>1742</v>
      </c>
      <c r="B1030" s="56">
        <v>1012</v>
      </c>
      <c r="C1030" s="2">
        <v>147</v>
      </c>
      <c r="E1030" s="3">
        <v>7</v>
      </c>
      <c r="G1030" s="3">
        <v>8.1</v>
      </c>
      <c r="I1030" s="3">
        <v>10.9</v>
      </c>
      <c r="M1030" s="3">
        <v>0</v>
      </c>
      <c r="U1030" s="2">
        <v>5</v>
      </c>
      <c r="V1030" s="2" t="s">
        <v>1534</v>
      </c>
      <c r="W1030" s="2"/>
    </row>
    <row r="1031" spans="1:23" ht="15.5" x14ac:dyDescent="0.35">
      <c r="A1031" s="2" t="s">
        <v>1711</v>
      </c>
      <c r="B1031" s="56">
        <v>1013</v>
      </c>
      <c r="C1031" s="2">
        <v>357</v>
      </c>
      <c r="D1031" s="3">
        <v>7.9</v>
      </c>
      <c r="E1031" s="3">
        <v>6.6</v>
      </c>
      <c r="G1031" s="3">
        <v>1.2</v>
      </c>
      <c r="I1031" s="3">
        <v>81.5</v>
      </c>
      <c r="J1031" s="3">
        <v>1</v>
      </c>
      <c r="K1031" s="3">
        <v>2.8</v>
      </c>
      <c r="M1031" s="3">
        <v>0</v>
      </c>
      <c r="U1031" s="2">
        <v>3</v>
      </c>
      <c r="V1031" s="2" t="s">
        <v>1712</v>
      </c>
      <c r="W1031" s="2"/>
    </row>
    <row r="1032" spans="1:23" ht="15.5" x14ac:dyDescent="0.35">
      <c r="A1032" s="2" t="s">
        <v>1743</v>
      </c>
      <c r="B1032" s="56">
        <v>1013</v>
      </c>
      <c r="C1032" s="2">
        <v>496</v>
      </c>
      <c r="E1032" s="3">
        <v>26.6</v>
      </c>
      <c r="G1032" s="3">
        <v>26.8</v>
      </c>
      <c r="I1032" s="3">
        <v>38.200000000000003</v>
      </c>
      <c r="M1032" s="3">
        <v>0</v>
      </c>
      <c r="U1032" s="2">
        <v>5</v>
      </c>
      <c r="V1032" s="2" t="s">
        <v>1531</v>
      </c>
      <c r="W1032" s="2"/>
    </row>
    <row r="1033" spans="1:23" ht="15.5" x14ac:dyDescent="0.35">
      <c r="A1033" s="2" t="s">
        <v>1713</v>
      </c>
      <c r="B1033" s="56">
        <v>1014</v>
      </c>
      <c r="C1033" s="2">
        <v>362</v>
      </c>
      <c r="D1033" s="3">
        <v>4.9000000000000004</v>
      </c>
      <c r="E1033" s="3">
        <v>7.4</v>
      </c>
      <c r="G1033" s="3">
        <v>0.5</v>
      </c>
      <c r="I1033" s="3">
        <v>83.7</v>
      </c>
      <c r="J1033" s="3">
        <v>1.2</v>
      </c>
      <c r="K1033" s="3">
        <v>3.5</v>
      </c>
      <c r="M1033" s="3">
        <v>0</v>
      </c>
      <c r="U1033" s="2">
        <v>3</v>
      </c>
      <c r="V1033" s="2" t="s">
        <v>1714</v>
      </c>
      <c r="W1033" s="2"/>
    </row>
    <row r="1034" spans="1:23" ht="15.5" x14ac:dyDescent="0.35">
      <c r="A1034" s="2" t="s">
        <v>1744</v>
      </c>
      <c r="B1034" s="56">
        <v>1014</v>
      </c>
      <c r="C1034" s="2">
        <v>350</v>
      </c>
      <c r="E1034" s="3">
        <v>26.7</v>
      </c>
      <c r="G1034" s="3">
        <v>26.7</v>
      </c>
      <c r="I1034" s="3">
        <v>38.299999999999997</v>
      </c>
      <c r="M1034" s="3">
        <v>0</v>
      </c>
      <c r="U1034" s="2">
        <v>5</v>
      </c>
      <c r="V1034" s="2" t="s">
        <v>1531</v>
      </c>
      <c r="W1034" s="2"/>
    </row>
    <row r="1035" spans="1:23" ht="15.5" x14ac:dyDescent="0.35">
      <c r="A1035" s="2" t="s">
        <v>1715</v>
      </c>
      <c r="B1035" s="56">
        <v>1015</v>
      </c>
      <c r="C1035" s="2">
        <v>326</v>
      </c>
      <c r="D1035" s="3">
        <v>13.9</v>
      </c>
      <c r="E1035" s="3">
        <v>8.5</v>
      </c>
      <c r="G1035" s="3">
        <v>0.4</v>
      </c>
      <c r="I1035" s="3">
        <v>74.2</v>
      </c>
      <c r="J1035" s="3">
        <v>1.5</v>
      </c>
      <c r="K1035" s="3">
        <v>3</v>
      </c>
      <c r="M1035" s="3">
        <v>0</v>
      </c>
      <c r="U1035" s="2">
        <v>3</v>
      </c>
      <c r="V1035" s="2" t="s">
        <v>1716</v>
      </c>
      <c r="W1035" s="2"/>
    </row>
    <row r="1036" spans="1:23" ht="15.5" x14ac:dyDescent="0.35">
      <c r="A1036" s="2" t="s">
        <v>1745</v>
      </c>
      <c r="B1036" s="56">
        <v>1015</v>
      </c>
      <c r="C1036" s="2">
        <v>75</v>
      </c>
      <c r="E1036" s="3">
        <v>3.3</v>
      </c>
      <c r="G1036" s="3">
        <v>2.2999999999999998</v>
      </c>
      <c r="I1036" s="3">
        <v>10.9</v>
      </c>
      <c r="M1036" s="3">
        <v>0</v>
      </c>
      <c r="U1036" s="2">
        <v>5</v>
      </c>
      <c r="V1036" s="2" t="s">
        <v>1524</v>
      </c>
      <c r="W1036" s="2"/>
    </row>
    <row r="1037" spans="1:23" ht="15.5" x14ac:dyDescent="0.35">
      <c r="A1037" s="2" t="s">
        <v>1717</v>
      </c>
      <c r="B1037" s="56">
        <v>1016</v>
      </c>
      <c r="C1037" s="2">
        <v>294</v>
      </c>
      <c r="D1037" s="3">
        <v>57.9</v>
      </c>
      <c r="E1037" s="3">
        <v>1.8</v>
      </c>
      <c r="G1037" s="3">
        <v>30.2</v>
      </c>
      <c r="I1037" s="3">
        <v>3.7</v>
      </c>
      <c r="J1037" s="3">
        <v>1.4</v>
      </c>
      <c r="K1037" s="3">
        <v>6.4</v>
      </c>
      <c r="M1037" s="3">
        <v>0</v>
      </c>
      <c r="U1037" s="2">
        <v>3</v>
      </c>
      <c r="V1037" s="2" t="s">
        <v>815</v>
      </c>
      <c r="W1037" s="2"/>
    </row>
    <row r="1038" spans="1:23" ht="15.5" x14ac:dyDescent="0.35">
      <c r="A1038" s="2" t="s">
        <v>1746</v>
      </c>
      <c r="B1038" s="56">
        <v>1016</v>
      </c>
      <c r="C1038" s="2">
        <v>230</v>
      </c>
      <c r="E1038" s="3">
        <v>15.7</v>
      </c>
      <c r="G1038" s="3">
        <v>17.3</v>
      </c>
      <c r="I1038" s="3">
        <v>2.2999999999999998</v>
      </c>
      <c r="M1038" s="3">
        <v>0</v>
      </c>
      <c r="U1038" s="2">
        <v>5</v>
      </c>
      <c r="V1038" s="2" t="s">
        <v>1747</v>
      </c>
      <c r="W1038" s="2"/>
    </row>
    <row r="1039" spans="1:23" ht="15.5" x14ac:dyDescent="0.35">
      <c r="A1039" s="2" t="s">
        <v>1718</v>
      </c>
      <c r="B1039" s="56">
        <v>1017</v>
      </c>
      <c r="C1039" s="2">
        <v>219</v>
      </c>
      <c r="D1039" s="3">
        <v>68.2</v>
      </c>
      <c r="E1039" s="3">
        <v>1.5</v>
      </c>
      <c r="G1039" s="3">
        <v>22.5</v>
      </c>
      <c r="I1039" s="3">
        <v>2.7</v>
      </c>
      <c r="J1039" s="3">
        <v>1.5</v>
      </c>
      <c r="K1039" s="3">
        <v>5.0999999999999996</v>
      </c>
      <c r="M1039" s="3">
        <v>0</v>
      </c>
      <c r="U1039" s="2">
        <v>3</v>
      </c>
      <c r="V1039" s="2" t="s">
        <v>815</v>
      </c>
      <c r="W1039" s="2"/>
    </row>
    <row r="1040" spans="1:23" ht="15.5" x14ac:dyDescent="0.35">
      <c r="A1040" s="2" t="s">
        <v>1748</v>
      </c>
      <c r="B1040" s="56">
        <v>1017</v>
      </c>
      <c r="C1040" s="2">
        <v>356</v>
      </c>
      <c r="E1040" s="3">
        <v>26.4</v>
      </c>
      <c r="G1040" s="3">
        <v>26.8</v>
      </c>
      <c r="I1040" s="3">
        <v>0</v>
      </c>
      <c r="M1040" s="3">
        <v>0</v>
      </c>
      <c r="U1040" s="2">
        <v>5</v>
      </c>
      <c r="V1040" s="2" t="s">
        <v>1749</v>
      </c>
      <c r="W1040" s="2"/>
    </row>
    <row r="1041" spans="1:23" ht="15.5" x14ac:dyDescent="0.35">
      <c r="A1041" s="2" t="s">
        <v>1719</v>
      </c>
      <c r="B1041" s="56">
        <v>1018</v>
      </c>
      <c r="C1041" s="2">
        <v>452</v>
      </c>
      <c r="D1041" s="3">
        <v>1.3</v>
      </c>
      <c r="E1041" s="3">
        <v>14.5</v>
      </c>
      <c r="G1041" s="3">
        <v>15.4</v>
      </c>
      <c r="I1041" s="3">
        <v>63.8</v>
      </c>
      <c r="J1041" s="3">
        <v>7.8</v>
      </c>
      <c r="K1041" s="3">
        <v>5</v>
      </c>
      <c r="M1041" s="3">
        <v>0</v>
      </c>
      <c r="U1041" s="2">
        <v>3</v>
      </c>
      <c r="V1041" s="2" t="s">
        <v>1720</v>
      </c>
      <c r="W1041" s="2"/>
    </row>
    <row r="1042" spans="1:23" ht="15.5" x14ac:dyDescent="0.35">
      <c r="A1042" s="2" t="s">
        <v>1750</v>
      </c>
      <c r="B1042" s="56">
        <v>1018</v>
      </c>
      <c r="C1042" s="2">
        <v>450</v>
      </c>
      <c r="E1042" s="3">
        <v>40</v>
      </c>
      <c r="G1042" s="3">
        <v>30</v>
      </c>
      <c r="I1042" s="3">
        <v>2.5</v>
      </c>
      <c r="M1042" s="3">
        <v>0</v>
      </c>
      <c r="U1042" s="2">
        <v>5</v>
      </c>
      <c r="V1042" s="2" t="s">
        <v>1751</v>
      </c>
      <c r="W1042" s="2"/>
    </row>
    <row r="1043" spans="1:23" ht="15.5" x14ac:dyDescent="0.35">
      <c r="A1043" s="58" t="s">
        <v>1752</v>
      </c>
      <c r="B1043" s="56">
        <v>1019</v>
      </c>
      <c r="C1043" s="2">
        <v>397</v>
      </c>
      <c r="E1043" s="3">
        <v>28</v>
      </c>
      <c r="G1043" s="3">
        <v>30</v>
      </c>
      <c r="I1043" s="3">
        <v>3.3</v>
      </c>
      <c r="M1043" s="3">
        <v>0</v>
      </c>
      <c r="U1043" s="2">
        <v>5</v>
      </c>
      <c r="V1043" s="2" t="s">
        <v>1753</v>
      </c>
      <c r="W1043" s="2"/>
    </row>
    <row r="1044" spans="1:23" ht="15.5" x14ac:dyDescent="0.35">
      <c r="A1044" s="2" t="s">
        <v>1754</v>
      </c>
      <c r="B1044" s="56">
        <v>1020</v>
      </c>
      <c r="C1044" s="2">
        <v>93</v>
      </c>
      <c r="E1044" s="3">
        <v>13</v>
      </c>
      <c r="G1044" s="3">
        <v>3</v>
      </c>
      <c r="I1044" s="3">
        <v>3</v>
      </c>
      <c r="M1044" s="3">
        <v>0</v>
      </c>
      <c r="U1044" s="2">
        <v>5</v>
      </c>
      <c r="V1044" s="2" t="s">
        <v>1755</v>
      </c>
      <c r="W1044" s="2"/>
    </row>
    <row r="1045" spans="1:23" ht="15.5" x14ac:dyDescent="0.35">
      <c r="A1045" s="2" t="s">
        <v>1756</v>
      </c>
      <c r="B1045" s="56">
        <v>1021</v>
      </c>
      <c r="C1045" s="2">
        <v>173</v>
      </c>
      <c r="E1045" s="3">
        <v>16.3</v>
      </c>
      <c r="G1045" s="3">
        <v>10.3</v>
      </c>
      <c r="I1045" s="3">
        <v>3.3</v>
      </c>
      <c r="M1045" s="3">
        <v>0</v>
      </c>
      <c r="U1045" s="2">
        <v>5</v>
      </c>
      <c r="V1045" s="2" t="s">
        <v>1747</v>
      </c>
      <c r="W1045" s="2"/>
    </row>
    <row r="1046" spans="1:23" ht="15.5" x14ac:dyDescent="0.35">
      <c r="A1046" s="2" t="s">
        <v>1757</v>
      </c>
      <c r="B1046" s="56">
        <v>1022</v>
      </c>
      <c r="C1046" s="2">
        <v>66</v>
      </c>
      <c r="E1046" s="3">
        <v>3.9</v>
      </c>
      <c r="G1046" s="3">
        <v>3</v>
      </c>
      <c r="I1046" s="3">
        <v>4.9000000000000004</v>
      </c>
      <c r="M1046" s="3">
        <v>0</v>
      </c>
      <c r="U1046" s="2">
        <v>5</v>
      </c>
      <c r="V1046" s="2" t="s">
        <v>1758</v>
      </c>
      <c r="W1046" s="2"/>
    </row>
    <row r="1047" spans="1:23" ht="15.5" x14ac:dyDescent="0.35">
      <c r="A1047" s="2" t="s">
        <v>1759</v>
      </c>
      <c r="B1047" s="56">
        <v>1023</v>
      </c>
      <c r="C1047" s="2">
        <v>67</v>
      </c>
      <c r="E1047" s="3">
        <v>3.4</v>
      </c>
      <c r="G1047" s="3">
        <v>3</v>
      </c>
      <c r="I1047" s="3">
        <v>4.8</v>
      </c>
      <c r="M1047" s="3">
        <v>0</v>
      </c>
      <c r="U1047" s="2">
        <v>5</v>
      </c>
      <c r="V1047" s="2" t="s">
        <v>1760</v>
      </c>
      <c r="W1047" s="2"/>
    </row>
    <row r="1048" spans="1:23" ht="15.5" x14ac:dyDescent="0.35">
      <c r="A1048" s="2" t="s">
        <v>1761</v>
      </c>
      <c r="B1048" s="56">
        <v>1024</v>
      </c>
      <c r="C1048" s="2">
        <v>120</v>
      </c>
      <c r="E1048" s="3">
        <v>20.6</v>
      </c>
      <c r="G1048" s="3">
        <v>3.6</v>
      </c>
      <c r="I1048" s="3">
        <v>0</v>
      </c>
      <c r="M1048" s="3">
        <v>0</v>
      </c>
      <c r="U1048" s="2">
        <v>5</v>
      </c>
      <c r="V1048" s="2" t="s">
        <v>1762</v>
      </c>
      <c r="W1048" s="2"/>
    </row>
    <row r="1049" spans="1:23" ht="15.5" x14ac:dyDescent="0.35">
      <c r="A1049" s="2" t="s">
        <v>1763</v>
      </c>
      <c r="B1049" s="56">
        <v>1025</v>
      </c>
      <c r="C1049" s="2">
        <v>108</v>
      </c>
      <c r="E1049" s="3">
        <v>19.2</v>
      </c>
      <c r="G1049" s="3">
        <v>2.9</v>
      </c>
      <c r="I1049" s="3">
        <v>0</v>
      </c>
      <c r="M1049" s="3">
        <v>0</v>
      </c>
      <c r="U1049" s="2">
        <v>5</v>
      </c>
      <c r="V1049" s="2" t="s">
        <v>1764</v>
      </c>
      <c r="W1049" s="2"/>
    </row>
    <row r="1050" spans="1:23" ht="15.5" x14ac:dyDescent="0.35">
      <c r="A1050" s="2" t="s">
        <v>1765</v>
      </c>
      <c r="B1050" s="56">
        <v>1026</v>
      </c>
      <c r="C1050" s="2">
        <v>120</v>
      </c>
      <c r="E1050" s="3">
        <v>20.6</v>
      </c>
      <c r="G1050" s="3">
        <v>3.7</v>
      </c>
      <c r="I1050" s="3">
        <v>0</v>
      </c>
      <c r="M1050" s="3">
        <v>0</v>
      </c>
      <c r="U1050" s="2">
        <v>5</v>
      </c>
      <c r="V1050" s="2" t="s">
        <v>1764</v>
      </c>
      <c r="W1050" s="2"/>
    </row>
    <row r="1051" spans="1:23" ht="15.5" x14ac:dyDescent="0.35">
      <c r="A1051" s="2" t="s">
        <v>1766</v>
      </c>
      <c r="B1051" s="56">
        <v>1027</v>
      </c>
      <c r="C1051" s="2">
        <v>108</v>
      </c>
      <c r="E1051" s="3">
        <v>19.2</v>
      </c>
      <c r="G1051" s="3">
        <v>2.9</v>
      </c>
      <c r="I1051" s="3">
        <v>0</v>
      </c>
      <c r="M1051" s="3">
        <v>0</v>
      </c>
      <c r="U1051" s="2">
        <v>5</v>
      </c>
      <c r="V1051" s="2" t="s">
        <v>1767</v>
      </c>
      <c r="W1051" s="2"/>
    </row>
    <row r="1052" spans="1:23" ht="15.5" x14ac:dyDescent="0.35">
      <c r="A1052" s="2" t="s">
        <v>1768</v>
      </c>
      <c r="B1052" s="56">
        <v>1028</v>
      </c>
      <c r="C1052" s="2">
        <v>107</v>
      </c>
      <c r="E1052" s="3">
        <v>19.3</v>
      </c>
      <c r="G1052" s="3">
        <v>2.8</v>
      </c>
      <c r="I1052" s="3">
        <v>0</v>
      </c>
      <c r="M1052" s="3">
        <v>0</v>
      </c>
      <c r="U1052" s="2">
        <v>5</v>
      </c>
      <c r="V1052" s="2" t="s">
        <v>1769</v>
      </c>
      <c r="W1052" s="2"/>
    </row>
    <row r="1053" spans="1:23" ht="15.5" x14ac:dyDescent="0.35">
      <c r="A1053" s="2" t="s">
        <v>1770</v>
      </c>
      <c r="B1053" s="56">
        <v>1029</v>
      </c>
      <c r="C1053" s="2">
        <v>108</v>
      </c>
      <c r="E1053" s="3">
        <v>19.2</v>
      </c>
      <c r="G1053" s="3">
        <v>2.9</v>
      </c>
      <c r="I1053" s="3">
        <v>0</v>
      </c>
      <c r="M1053" s="3">
        <v>0</v>
      </c>
      <c r="U1053" s="2">
        <v>5</v>
      </c>
      <c r="V1053" s="2" t="s">
        <v>1771</v>
      </c>
      <c r="W1053" s="2"/>
    </row>
    <row r="1054" spans="1:23" ht="15.5" x14ac:dyDescent="0.35">
      <c r="A1054" s="2" t="s">
        <v>1772</v>
      </c>
      <c r="B1054" s="56">
        <v>1030</v>
      </c>
      <c r="C1054" s="2">
        <v>120</v>
      </c>
      <c r="E1054" s="3">
        <v>20.6</v>
      </c>
      <c r="G1054" s="3">
        <v>3.6</v>
      </c>
      <c r="I1054" s="3">
        <v>0</v>
      </c>
      <c r="M1054" s="3">
        <v>0</v>
      </c>
      <c r="U1054" s="2">
        <v>5</v>
      </c>
      <c r="V1054" s="2" t="s">
        <v>1773</v>
      </c>
      <c r="W1054" s="2"/>
    </row>
    <row r="1055" spans="1:23" ht="15.5" x14ac:dyDescent="0.35">
      <c r="A1055" s="2" t="s">
        <v>1774</v>
      </c>
      <c r="B1055" s="56">
        <v>1031</v>
      </c>
      <c r="C1055" s="2">
        <v>121</v>
      </c>
      <c r="E1055" s="3">
        <v>20.5</v>
      </c>
      <c r="G1055" s="3">
        <v>3.7</v>
      </c>
      <c r="I1055" s="3">
        <v>0</v>
      </c>
      <c r="M1055" s="3">
        <v>0</v>
      </c>
      <c r="U1055" s="2">
        <v>5</v>
      </c>
      <c r="V1055" s="2" t="s">
        <v>1775</v>
      </c>
      <c r="W1055" s="2"/>
    </row>
    <row r="1056" spans="1:23" ht="15.5" x14ac:dyDescent="0.35">
      <c r="A1056" s="2" t="s">
        <v>1776</v>
      </c>
      <c r="B1056" s="56">
        <v>1032</v>
      </c>
      <c r="C1056" s="2">
        <v>122</v>
      </c>
      <c r="E1056" s="3">
        <v>20.399999999999999</v>
      </c>
      <c r="G1056" s="3">
        <v>3.5</v>
      </c>
      <c r="I1056" s="3">
        <v>0</v>
      </c>
      <c r="M1056" s="3">
        <v>0</v>
      </c>
      <c r="U1056" s="2">
        <v>5</v>
      </c>
      <c r="V1056" s="2" t="s">
        <v>1777</v>
      </c>
      <c r="W1056" s="2"/>
    </row>
    <row r="1057" spans="1:23" ht="15.5" x14ac:dyDescent="0.35">
      <c r="A1057" s="2" t="s">
        <v>1778</v>
      </c>
      <c r="B1057" s="56">
        <v>1033</v>
      </c>
      <c r="C1057" s="2">
        <v>133</v>
      </c>
      <c r="E1057" s="3">
        <v>19.600000000000001</v>
      </c>
      <c r="G1057" s="3">
        <v>4.5999999999999996</v>
      </c>
      <c r="I1057" s="3">
        <v>0</v>
      </c>
      <c r="M1057" s="3">
        <v>0</v>
      </c>
      <c r="U1057" s="2">
        <v>5</v>
      </c>
      <c r="V1057" s="2" t="s">
        <v>1779</v>
      </c>
      <c r="W1057" s="2"/>
    </row>
    <row r="1058" spans="1:23" ht="15.5" x14ac:dyDescent="0.35">
      <c r="A1058" s="2" t="s">
        <v>1780</v>
      </c>
      <c r="B1058" s="56">
        <v>1034</v>
      </c>
      <c r="C1058" s="2">
        <v>134</v>
      </c>
      <c r="E1058" s="3">
        <v>19.7</v>
      </c>
      <c r="G1058" s="3">
        <v>4.5</v>
      </c>
      <c r="I1058" s="3">
        <v>0</v>
      </c>
      <c r="M1058" s="3">
        <v>0</v>
      </c>
      <c r="U1058" s="2">
        <v>5</v>
      </c>
      <c r="V1058" s="2" t="s">
        <v>1781</v>
      </c>
      <c r="W1058" s="2"/>
    </row>
    <row r="1059" spans="1:23" ht="15.5" x14ac:dyDescent="0.35">
      <c r="A1059" s="2" t="s">
        <v>187</v>
      </c>
      <c r="B1059" s="56">
        <v>1035</v>
      </c>
      <c r="C1059" s="2">
        <v>129</v>
      </c>
      <c r="E1059" s="3">
        <v>19.3</v>
      </c>
      <c r="G1059" s="3">
        <v>4.3</v>
      </c>
      <c r="I1059" s="3">
        <v>0</v>
      </c>
      <c r="M1059" s="3">
        <v>0</v>
      </c>
      <c r="U1059" s="2">
        <v>5</v>
      </c>
      <c r="V1059" s="2" t="s">
        <v>1782</v>
      </c>
      <c r="W1059" s="2"/>
    </row>
    <row r="1060" spans="1:23" ht="15.5" x14ac:dyDescent="0.35">
      <c r="A1060" s="2" t="s">
        <v>1783</v>
      </c>
      <c r="B1060" s="56">
        <v>1036</v>
      </c>
      <c r="C1060" s="2">
        <v>135</v>
      </c>
      <c r="E1060" s="3">
        <v>19.8</v>
      </c>
      <c r="G1060" s="3">
        <v>4.7</v>
      </c>
      <c r="I1060" s="3">
        <v>0</v>
      </c>
      <c r="M1060" s="3">
        <v>0</v>
      </c>
      <c r="U1060" s="2">
        <v>5</v>
      </c>
      <c r="V1060" s="2" t="s">
        <v>1784</v>
      </c>
      <c r="W1060" s="2"/>
    </row>
    <row r="1061" spans="1:23" ht="15.5" x14ac:dyDescent="0.35">
      <c r="A1061" s="2" t="s">
        <v>1785</v>
      </c>
      <c r="B1061" s="56">
        <v>1037</v>
      </c>
      <c r="C1061" s="2">
        <v>138</v>
      </c>
      <c r="E1061" s="3">
        <v>23.3</v>
      </c>
      <c r="G1061" s="3">
        <v>4.2</v>
      </c>
      <c r="I1061" s="3">
        <v>0</v>
      </c>
      <c r="M1061" s="3">
        <v>0</v>
      </c>
      <c r="U1061" s="2">
        <v>5</v>
      </c>
      <c r="V1061" s="2" t="s">
        <v>1786</v>
      </c>
      <c r="W1061" s="2"/>
    </row>
    <row r="1062" spans="1:23" ht="15.5" x14ac:dyDescent="0.35">
      <c r="A1062" s="2" t="s">
        <v>1787</v>
      </c>
      <c r="B1062" s="56">
        <v>1038</v>
      </c>
      <c r="C1062" s="2">
        <v>88</v>
      </c>
      <c r="E1062" s="3">
        <v>18.8</v>
      </c>
      <c r="G1062" s="3">
        <v>1.2</v>
      </c>
      <c r="I1062" s="3">
        <v>0</v>
      </c>
      <c r="M1062" s="3">
        <v>0</v>
      </c>
      <c r="U1062" s="2">
        <v>5</v>
      </c>
      <c r="V1062" s="2" t="s">
        <v>294</v>
      </c>
      <c r="W1062" s="2"/>
    </row>
    <row r="1063" spans="1:23" ht="15.5" x14ac:dyDescent="0.35">
      <c r="A1063" s="2" t="s">
        <v>1788</v>
      </c>
      <c r="B1063" s="56">
        <v>1039</v>
      </c>
      <c r="C1063" s="2">
        <v>138</v>
      </c>
      <c r="E1063" s="3">
        <v>23.4</v>
      </c>
      <c r="G1063" s="3">
        <v>4.0999999999999996</v>
      </c>
      <c r="I1063" s="3">
        <v>0</v>
      </c>
      <c r="M1063" s="3">
        <v>0</v>
      </c>
      <c r="U1063" s="2">
        <v>5</v>
      </c>
      <c r="V1063" s="2" t="s">
        <v>1786</v>
      </c>
      <c r="W1063" s="2"/>
    </row>
    <row r="1064" spans="1:23" ht="15.5" x14ac:dyDescent="0.35">
      <c r="A1064" s="2" t="s">
        <v>1789</v>
      </c>
      <c r="B1064" s="56">
        <v>1040</v>
      </c>
      <c r="C1064" s="2">
        <v>288</v>
      </c>
      <c r="E1064" s="3">
        <v>24.2</v>
      </c>
      <c r="G1064" s="3">
        <v>22</v>
      </c>
      <c r="I1064" s="3">
        <v>0</v>
      </c>
      <c r="M1064" s="3">
        <v>0</v>
      </c>
      <c r="U1064" s="2">
        <v>5</v>
      </c>
      <c r="V1064" s="2" t="s">
        <v>1790</v>
      </c>
      <c r="W1064" s="2"/>
    </row>
    <row r="1065" spans="1:23" ht="15.5" x14ac:dyDescent="0.35">
      <c r="A1065" s="2" t="s">
        <v>1791</v>
      </c>
      <c r="B1065" s="56">
        <v>1041</v>
      </c>
      <c r="C1065" s="2">
        <v>78</v>
      </c>
      <c r="E1065" s="3">
        <v>17.8</v>
      </c>
      <c r="G1065" s="3">
        <v>0.2</v>
      </c>
      <c r="I1065" s="3">
        <v>0</v>
      </c>
      <c r="M1065" s="3">
        <v>0</v>
      </c>
      <c r="U1065" s="2">
        <v>5</v>
      </c>
      <c r="V1065" s="2" t="s">
        <v>328</v>
      </c>
      <c r="W1065" s="2"/>
    </row>
    <row r="1066" spans="1:23" ht="15.5" x14ac:dyDescent="0.35">
      <c r="A1066" s="2" t="s">
        <v>1792</v>
      </c>
      <c r="B1066" s="56">
        <v>1042</v>
      </c>
      <c r="C1066" s="2">
        <v>104</v>
      </c>
      <c r="E1066" s="3">
        <v>18.100000000000001</v>
      </c>
      <c r="G1066" s="3">
        <v>2.6</v>
      </c>
      <c r="I1066" s="3">
        <v>0</v>
      </c>
      <c r="M1066" s="3">
        <v>0</v>
      </c>
      <c r="U1066" s="2">
        <v>5</v>
      </c>
      <c r="V1066" s="2" t="s">
        <v>332</v>
      </c>
      <c r="W1066" s="2"/>
    </row>
    <row r="1067" spans="1:23" ht="15.5" x14ac:dyDescent="0.35">
      <c r="A1067" s="2" t="s">
        <v>1793</v>
      </c>
      <c r="B1067" s="56">
        <v>1043</v>
      </c>
      <c r="C1067" s="2">
        <v>88</v>
      </c>
      <c r="E1067" s="3">
        <v>13.3</v>
      </c>
      <c r="G1067" s="3">
        <v>3.5</v>
      </c>
      <c r="I1067" s="3">
        <v>0</v>
      </c>
      <c r="M1067" s="3">
        <v>0</v>
      </c>
      <c r="U1067" s="2">
        <v>5</v>
      </c>
      <c r="V1067" s="2" t="s">
        <v>1794</v>
      </c>
      <c r="W1067" s="2"/>
    </row>
    <row r="1068" spans="1:23" ht="15.5" x14ac:dyDescent="0.35">
      <c r="A1068" s="2" t="s">
        <v>1795</v>
      </c>
      <c r="B1068" s="56">
        <v>1044</v>
      </c>
      <c r="C1068" s="2">
        <v>106</v>
      </c>
      <c r="E1068" s="3">
        <v>21.2</v>
      </c>
      <c r="G1068" s="3">
        <v>1.6</v>
      </c>
      <c r="I1068" s="3">
        <v>0</v>
      </c>
      <c r="M1068" s="3">
        <v>0</v>
      </c>
      <c r="U1068" s="2">
        <v>5</v>
      </c>
      <c r="V1068" s="2" t="s">
        <v>1796</v>
      </c>
      <c r="W1068" s="2"/>
    </row>
    <row r="1069" spans="1:23" ht="15.5" x14ac:dyDescent="0.35">
      <c r="A1069" s="2" t="s">
        <v>1797</v>
      </c>
      <c r="B1069" s="56">
        <v>1045</v>
      </c>
      <c r="C1069" s="2">
        <v>108</v>
      </c>
      <c r="E1069" s="3">
        <v>21.4</v>
      </c>
      <c r="G1069" s="3">
        <v>1.6</v>
      </c>
      <c r="I1069" s="3">
        <v>0</v>
      </c>
      <c r="M1069" s="3">
        <v>0</v>
      </c>
      <c r="U1069" s="2">
        <v>5</v>
      </c>
      <c r="V1069" s="2" t="s">
        <v>1798</v>
      </c>
      <c r="W1069" s="2"/>
    </row>
    <row r="1070" spans="1:23" ht="15.5" x14ac:dyDescent="0.35">
      <c r="A1070" s="2" t="s">
        <v>1799</v>
      </c>
      <c r="B1070" s="56">
        <v>1046</v>
      </c>
      <c r="C1070" s="2">
        <v>198</v>
      </c>
      <c r="E1070" s="3">
        <v>14.4</v>
      </c>
      <c r="G1070" s="3">
        <v>15.1</v>
      </c>
      <c r="I1070" s="3">
        <v>0</v>
      </c>
      <c r="M1070" s="3">
        <v>0</v>
      </c>
      <c r="U1070" s="2">
        <v>5</v>
      </c>
      <c r="V1070" s="2" t="s">
        <v>1798</v>
      </c>
      <c r="W1070" s="2"/>
    </row>
    <row r="1071" spans="1:23" ht="15.5" x14ac:dyDescent="0.35">
      <c r="A1071" s="2" t="s">
        <v>1800</v>
      </c>
      <c r="B1071" s="56">
        <v>1047</v>
      </c>
      <c r="C1071" s="2">
        <v>104</v>
      </c>
      <c r="E1071" s="3">
        <v>16.899999999999999</v>
      </c>
      <c r="G1071" s="3">
        <v>3.5</v>
      </c>
      <c r="I1071" s="3">
        <v>0</v>
      </c>
      <c r="M1071" s="3">
        <v>0</v>
      </c>
      <c r="U1071" s="2">
        <v>5</v>
      </c>
      <c r="V1071" s="2" t="s">
        <v>1796</v>
      </c>
      <c r="W1071" s="2"/>
    </row>
    <row r="1072" spans="1:23" ht="15.5" x14ac:dyDescent="0.35">
      <c r="A1072" s="2" t="s">
        <v>1801</v>
      </c>
      <c r="B1072" s="56">
        <v>1048</v>
      </c>
      <c r="C1072" s="2">
        <v>128</v>
      </c>
      <c r="E1072" s="3">
        <v>20</v>
      </c>
      <c r="G1072" s="3">
        <v>4.5999999999999996</v>
      </c>
      <c r="I1072" s="3">
        <v>0</v>
      </c>
      <c r="M1072" s="3">
        <v>0</v>
      </c>
      <c r="U1072" s="2">
        <v>5</v>
      </c>
      <c r="V1072" s="2" t="s">
        <v>1802</v>
      </c>
      <c r="W1072" s="2"/>
    </row>
    <row r="1073" spans="1:23" ht="15.5" x14ac:dyDescent="0.35">
      <c r="A1073" s="2" t="s">
        <v>1803</v>
      </c>
      <c r="B1073" s="56">
        <v>1049</v>
      </c>
      <c r="C1073" s="2">
        <v>89</v>
      </c>
      <c r="E1073" s="3">
        <v>15.1</v>
      </c>
      <c r="G1073" s="3">
        <v>4.2</v>
      </c>
      <c r="I1073" s="3">
        <v>0</v>
      </c>
      <c r="M1073" s="3">
        <v>0</v>
      </c>
      <c r="U1073" s="2">
        <v>5</v>
      </c>
      <c r="V1073" s="2" t="s">
        <v>1804</v>
      </c>
      <c r="W1073" s="2"/>
    </row>
    <row r="1074" spans="1:23" ht="15.5" x14ac:dyDescent="0.35">
      <c r="A1074" s="2" t="s">
        <v>1805</v>
      </c>
      <c r="B1074" s="56">
        <v>1050</v>
      </c>
      <c r="C1074" s="2">
        <v>198</v>
      </c>
      <c r="E1074" s="3">
        <v>14.4</v>
      </c>
      <c r="G1074" s="3">
        <v>15.1</v>
      </c>
      <c r="I1074" s="3">
        <v>0</v>
      </c>
      <c r="M1074" s="3">
        <v>0</v>
      </c>
      <c r="U1074" s="2">
        <v>5</v>
      </c>
      <c r="V1074" s="2" t="s">
        <v>1806</v>
      </c>
      <c r="W1074" s="2"/>
    </row>
    <row r="1075" spans="1:23" ht="15.5" x14ac:dyDescent="0.35">
      <c r="A1075" s="2" t="s">
        <v>1807</v>
      </c>
      <c r="B1075" s="56">
        <v>1051</v>
      </c>
      <c r="C1075" s="2">
        <v>270</v>
      </c>
      <c r="E1075" s="3">
        <v>13.1</v>
      </c>
      <c r="G1075" s="3">
        <v>15.1</v>
      </c>
      <c r="I1075" s="3">
        <v>0</v>
      </c>
      <c r="M1075" s="3">
        <v>0</v>
      </c>
      <c r="U1075" s="2">
        <v>5</v>
      </c>
      <c r="V1075" s="2" t="s">
        <v>1806</v>
      </c>
      <c r="W1075" s="2"/>
    </row>
    <row r="1076" spans="1:23" ht="15.5" x14ac:dyDescent="0.35">
      <c r="A1076" s="2" t="s">
        <v>1808</v>
      </c>
      <c r="B1076" s="56">
        <v>1052</v>
      </c>
      <c r="C1076" s="2">
        <v>199</v>
      </c>
      <c r="E1076" s="3">
        <v>14.4</v>
      </c>
      <c r="G1076" s="3">
        <v>15.1</v>
      </c>
      <c r="I1076" s="3">
        <v>0</v>
      </c>
      <c r="M1076" s="3">
        <v>0</v>
      </c>
      <c r="U1076" s="2">
        <v>5</v>
      </c>
      <c r="V1076" s="2" t="s">
        <v>1806</v>
      </c>
      <c r="W1076" s="2"/>
    </row>
    <row r="1077" spans="1:23" ht="15.5" x14ac:dyDescent="0.35">
      <c r="A1077" s="2" t="s">
        <v>1809</v>
      </c>
      <c r="B1077" s="56">
        <v>1053</v>
      </c>
      <c r="C1077" s="2">
        <v>490</v>
      </c>
      <c r="E1077" s="3">
        <v>13.5</v>
      </c>
      <c r="G1077" s="3">
        <v>47.9</v>
      </c>
      <c r="I1077" s="3">
        <v>0</v>
      </c>
      <c r="M1077" s="3">
        <v>0</v>
      </c>
      <c r="U1077" s="2">
        <v>5</v>
      </c>
      <c r="V1077" s="2" t="s">
        <v>1806</v>
      </c>
      <c r="W1077" s="2"/>
    </row>
    <row r="1078" spans="1:23" ht="15.5" x14ac:dyDescent="0.35">
      <c r="A1078" s="2" t="s">
        <v>1810</v>
      </c>
      <c r="B1078" s="56">
        <v>1054</v>
      </c>
      <c r="C1078" s="2">
        <v>286</v>
      </c>
      <c r="E1078" s="3">
        <v>20.2</v>
      </c>
      <c r="G1078" s="3">
        <v>22</v>
      </c>
      <c r="I1078" s="3">
        <v>0</v>
      </c>
      <c r="M1078" s="3">
        <v>0</v>
      </c>
      <c r="U1078" s="2">
        <v>5</v>
      </c>
      <c r="V1078" s="2" t="s">
        <v>1806</v>
      </c>
      <c r="W1078" s="2"/>
    </row>
    <row r="1079" spans="1:23" ht="15.5" x14ac:dyDescent="0.35">
      <c r="A1079" s="2" t="s">
        <v>172</v>
      </c>
      <c r="B1079" s="56">
        <v>1055</v>
      </c>
      <c r="C1079" s="2">
        <v>164</v>
      </c>
      <c r="E1079" s="3">
        <v>18.7</v>
      </c>
      <c r="G1079" s="3">
        <v>9.4</v>
      </c>
      <c r="I1079" s="3">
        <v>0</v>
      </c>
      <c r="M1079" s="3">
        <v>0</v>
      </c>
      <c r="U1079" s="2">
        <v>5</v>
      </c>
      <c r="V1079" s="2" t="s">
        <v>172</v>
      </c>
      <c r="W1079" s="2"/>
    </row>
    <row r="1080" spans="1:23" ht="15.5" x14ac:dyDescent="0.35">
      <c r="A1080" s="2" t="s">
        <v>1811</v>
      </c>
      <c r="B1080" s="56">
        <v>1056</v>
      </c>
      <c r="C1080" s="2">
        <v>291</v>
      </c>
      <c r="E1080" s="3">
        <v>15.6</v>
      </c>
      <c r="G1080" s="3">
        <v>25</v>
      </c>
      <c r="I1080" s="3">
        <v>0</v>
      </c>
      <c r="M1080" s="3">
        <v>0</v>
      </c>
      <c r="U1080" s="2">
        <v>5</v>
      </c>
      <c r="V1080" s="2" t="s">
        <v>1812</v>
      </c>
      <c r="W1080" s="2"/>
    </row>
    <row r="1081" spans="1:23" ht="15.5" x14ac:dyDescent="0.35">
      <c r="A1081" s="2" t="s">
        <v>226</v>
      </c>
      <c r="B1081" s="56">
        <v>1057</v>
      </c>
      <c r="C1081" s="2">
        <v>333</v>
      </c>
      <c r="E1081" s="3">
        <v>15.6</v>
      </c>
      <c r="G1081" s="3">
        <v>16.100000000000001</v>
      </c>
      <c r="I1081" s="3">
        <v>0</v>
      </c>
      <c r="M1081" s="3">
        <v>0</v>
      </c>
      <c r="U1081" s="2">
        <v>5</v>
      </c>
      <c r="V1081" s="2" t="s">
        <v>226</v>
      </c>
      <c r="W1081" s="2"/>
    </row>
    <row r="1082" spans="1:23" ht="15.5" x14ac:dyDescent="0.35">
      <c r="A1082" s="2" t="s">
        <v>227</v>
      </c>
      <c r="B1082" s="56">
        <v>1058</v>
      </c>
      <c r="C1082" s="2">
        <v>255</v>
      </c>
      <c r="E1082" s="3">
        <v>10</v>
      </c>
      <c r="G1082" s="3">
        <v>19.5</v>
      </c>
      <c r="I1082" s="3">
        <v>9.5</v>
      </c>
      <c r="M1082" s="3">
        <v>0</v>
      </c>
      <c r="U1082" s="2">
        <v>5</v>
      </c>
      <c r="V1082" s="2" t="s">
        <v>228</v>
      </c>
      <c r="W1082" s="2"/>
    </row>
    <row r="1083" spans="1:23" ht="15.5" x14ac:dyDescent="0.35">
      <c r="A1083" s="2" t="s">
        <v>237</v>
      </c>
      <c r="B1083" s="56">
        <v>1059</v>
      </c>
      <c r="C1083" s="2">
        <v>187</v>
      </c>
      <c r="E1083" s="3">
        <v>11</v>
      </c>
      <c r="G1083" s="3">
        <v>34.299999999999997</v>
      </c>
      <c r="I1083" s="3">
        <v>0</v>
      </c>
      <c r="M1083" s="3">
        <v>0</v>
      </c>
      <c r="U1083" s="2">
        <v>5</v>
      </c>
      <c r="V1083" s="2" t="s">
        <v>235</v>
      </c>
      <c r="W1083" s="2"/>
    </row>
    <row r="1084" spans="1:23" ht="15.5" x14ac:dyDescent="0.35">
      <c r="A1084" s="2" t="s">
        <v>1813</v>
      </c>
      <c r="B1084" s="56">
        <v>1060</v>
      </c>
      <c r="C1084" s="2">
        <v>650</v>
      </c>
      <c r="E1084" s="3">
        <v>11.3</v>
      </c>
      <c r="G1084" s="3">
        <v>61.5</v>
      </c>
      <c r="I1084" s="3">
        <v>0</v>
      </c>
      <c r="M1084" s="3">
        <v>0</v>
      </c>
      <c r="U1084" s="2">
        <v>5</v>
      </c>
      <c r="V1084" s="2" t="s">
        <v>221</v>
      </c>
      <c r="W1084" s="2"/>
    </row>
    <row r="1085" spans="1:23" ht="15.5" x14ac:dyDescent="0.35">
      <c r="A1085" s="2" t="s">
        <v>233</v>
      </c>
      <c r="B1085" s="56">
        <v>1061</v>
      </c>
      <c r="C1085" s="2">
        <v>107</v>
      </c>
      <c r="E1085" s="3">
        <v>14.3</v>
      </c>
      <c r="G1085" s="3">
        <v>15.3</v>
      </c>
      <c r="I1085" s="3">
        <v>0</v>
      </c>
      <c r="M1085" s="3">
        <v>0</v>
      </c>
      <c r="U1085" s="2">
        <v>5</v>
      </c>
      <c r="V1085" s="2" t="s">
        <v>233</v>
      </c>
      <c r="W1085" s="2"/>
    </row>
    <row r="1086" spans="1:23" ht="15.5" x14ac:dyDescent="0.35">
      <c r="A1086" s="2" t="s">
        <v>240</v>
      </c>
      <c r="B1086" s="56">
        <v>1062</v>
      </c>
      <c r="C1086" s="2">
        <v>490</v>
      </c>
      <c r="E1086" s="3">
        <v>13.5</v>
      </c>
      <c r="G1086" s="3">
        <v>48</v>
      </c>
      <c r="I1086" s="3">
        <v>0</v>
      </c>
      <c r="M1086" s="3">
        <v>0</v>
      </c>
      <c r="U1086" s="2">
        <v>5</v>
      </c>
      <c r="V1086" s="2" t="s">
        <v>240</v>
      </c>
      <c r="W1086" s="2"/>
    </row>
    <row r="1087" spans="1:23" ht="15.5" x14ac:dyDescent="0.35">
      <c r="A1087" s="2" t="s">
        <v>1814</v>
      </c>
      <c r="B1087" s="56">
        <v>1063</v>
      </c>
      <c r="C1087" s="2">
        <v>313</v>
      </c>
      <c r="E1087" s="3">
        <v>50.3</v>
      </c>
      <c r="G1087" s="3">
        <v>11.7</v>
      </c>
      <c r="I1087" s="3">
        <v>0</v>
      </c>
      <c r="M1087" s="3">
        <v>0</v>
      </c>
      <c r="U1087" s="2">
        <v>5</v>
      </c>
      <c r="V1087" s="2" t="s">
        <v>217</v>
      </c>
      <c r="W1087" s="2"/>
    </row>
    <row r="1088" spans="1:23" ht="15.5" x14ac:dyDescent="0.35">
      <c r="A1088" s="2" t="s">
        <v>219</v>
      </c>
      <c r="B1088" s="56">
        <v>1064</v>
      </c>
      <c r="C1088" s="2">
        <v>280</v>
      </c>
      <c r="E1088" s="3">
        <v>57.7</v>
      </c>
      <c r="G1088" s="3">
        <v>3.7</v>
      </c>
      <c r="I1088" s="3">
        <v>0</v>
      </c>
      <c r="M1088" s="3">
        <v>0</v>
      </c>
      <c r="U1088" s="2">
        <v>5</v>
      </c>
      <c r="V1088" s="2" t="s">
        <v>219</v>
      </c>
      <c r="W1088" s="2"/>
    </row>
    <row r="1089" spans="1:23" ht="15.5" x14ac:dyDescent="0.35">
      <c r="A1089" s="2" t="s">
        <v>1815</v>
      </c>
      <c r="B1089" s="56">
        <v>1065</v>
      </c>
      <c r="C1089" s="2">
        <v>125</v>
      </c>
      <c r="E1089" s="3">
        <v>20.9</v>
      </c>
      <c r="G1089" s="3">
        <v>4.0999999999999996</v>
      </c>
      <c r="I1089" s="3">
        <v>0</v>
      </c>
      <c r="M1089" s="3">
        <v>0</v>
      </c>
      <c r="U1089" s="2">
        <v>5</v>
      </c>
      <c r="V1089" s="2" t="s">
        <v>1816</v>
      </c>
      <c r="W1089" s="2"/>
    </row>
    <row r="1090" spans="1:23" ht="15.5" x14ac:dyDescent="0.35">
      <c r="A1090" s="2" t="s">
        <v>249</v>
      </c>
      <c r="B1090" s="56">
        <v>1066</v>
      </c>
      <c r="C1090" s="2">
        <v>376</v>
      </c>
      <c r="E1090" s="3">
        <v>81.8</v>
      </c>
      <c r="G1090" s="3">
        <v>2.8</v>
      </c>
      <c r="I1090" s="3">
        <v>0</v>
      </c>
      <c r="M1090" s="3">
        <v>0</v>
      </c>
      <c r="U1090" s="2">
        <v>5</v>
      </c>
      <c r="V1090" s="2" t="s">
        <v>249</v>
      </c>
      <c r="W1090" s="2"/>
    </row>
    <row r="1091" spans="1:23" ht="15.5" x14ac:dyDescent="0.35">
      <c r="A1091" s="2" t="s">
        <v>1817</v>
      </c>
      <c r="B1091" s="56">
        <v>1067</v>
      </c>
      <c r="C1091" s="2">
        <v>153</v>
      </c>
      <c r="E1091" s="3">
        <v>12.2</v>
      </c>
      <c r="G1091" s="3">
        <v>10.4</v>
      </c>
      <c r="I1091" s="3">
        <v>1.6</v>
      </c>
      <c r="M1091" s="3">
        <v>0</v>
      </c>
      <c r="U1091" s="2">
        <v>5</v>
      </c>
      <c r="V1091" s="2" t="s">
        <v>1818</v>
      </c>
      <c r="W1091" s="2"/>
    </row>
    <row r="1092" spans="1:23" ht="15.5" x14ac:dyDescent="0.35">
      <c r="A1092" s="2" t="s">
        <v>1819</v>
      </c>
      <c r="B1092" s="56">
        <v>1068</v>
      </c>
      <c r="C1092" s="2">
        <v>353</v>
      </c>
      <c r="E1092" s="3">
        <v>15.8</v>
      </c>
      <c r="G1092" s="3">
        <v>31.1</v>
      </c>
      <c r="I1092" s="3">
        <v>2.1</v>
      </c>
      <c r="M1092" s="3">
        <v>0</v>
      </c>
      <c r="U1092" s="2">
        <v>5</v>
      </c>
      <c r="V1092" s="2" t="s">
        <v>1818</v>
      </c>
      <c r="W1092" s="2"/>
    </row>
    <row r="1093" spans="1:23" ht="15.5" x14ac:dyDescent="0.35">
      <c r="A1093" s="2" t="s">
        <v>1820</v>
      </c>
      <c r="B1093" s="56">
        <v>1069</v>
      </c>
      <c r="C1093" s="2">
        <v>50</v>
      </c>
      <c r="E1093" s="3">
        <v>10.8</v>
      </c>
      <c r="G1093" s="3">
        <v>0</v>
      </c>
      <c r="I1093" s="3">
        <v>0.8</v>
      </c>
      <c r="M1093" s="3">
        <v>0</v>
      </c>
      <c r="U1093" s="2">
        <v>5</v>
      </c>
      <c r="V1093" s="2" t="s">
        <v>1818</v>
      </c>
      <c r="W1093" s="2"/>
    </row>
    <row r="1094" spans="1:23" ht="15.5" x14ac:dyDescent="0.35">
      <c r="A1094" s="2" t="s">
        <v>1821</v>
      </c>
      <c r="B1094" s="56">
        <v>1070</v>
      </c>
      <c r="C1094" s="2">
        <v>167</v>
      </c>
      <c r="E1094" s="3">
        <v>13.2</v>
      </c>
      <c r="G1094" s="3">
        <v>11.2</v>
      </c>
      <c r="I1094" s="3">
        <v>2.2999999999999998</v>
      </c>
      <c r="M1094" s="3">
        <v>0</v>
      </c>
      <c r="U1094" s="2">
        <v>5</v>
      </c>
      <c r="V1094" s="2" t="s">
        <v>1818</v>
      </c>
      <c r="W1094" s="2"/>
    </row>
    <row r="1095" spans="1:23" ht="15.5" x14ac:dyDescent="0.35">
      <c r="A1095" s="2" t="s">
        <v>1822</v>
      </c>
      <c r="B1095" s="56">
        <v>1071</v>
      </c>
      <c r="C1095" s="2">
        <v>351</v>
      </c>
      <c r="E1095" s="3">
        <v>21.7</v>
      </c>
      <c r="G1095" s="3">
        <v>3.2</v>
      </c>
      <c r="I1095" s="3">
        <v>61.1</v>
      </c>
      <c r="M1095" s="3">
        <v>0</v>
      </c>
      <c r="U1095" s="2">
        <v>5</v>
      </c>
      <c r="V1095" s="2" t="s">
        <v>1823</v>
      </c>
      <c r="W1095" s="2"/>
    </row>
    <row r="1096" spans="1:23" ht="15.5" x14ac:dyDescent="0.35">
      <c r="A1096" s="2" t="s">
        <v>1824</v>
      </c>
      <c r="B1096" s="56">
        <v>1072</v>
      </c>
      <c r="C1096" s="2">
        <v>325</v>
      </c>
      <c r="E1096" s="3">
        <v>20.5</v>
      </c>
      <c r="G1096" s="3">
        <v>1.2</v>
      </c>
      <c r="I1096" s="3">
        <v>60.2</v>
      </c>
      <c r="M1096" s="3">
        <v>0</v>
      </c>
      <c r="U1096" s="2">
        <v>5</v>
      </c>
      <c r="V1096" s="2" t="s">
        <v>491</v>
      </c>
      <c r="W1096" s="2"/>
    </row>
    <row r="1097" spans="1:23" ht="15.5" x14ac:dyDescent="0.35">
      <c r="A1097" s="2" t="s">
        <v>1825</v>
      </c>
      <c r="B1097" s="56">
        <v>1073</v>
      </c>
      <c r="C1097" s="2">
        <v>338</v>
      </c>
      <c r="E1097" s="3">
        <v>23.2</v>
      </c>
      <c r="G1097" s="3">
        <v>1.1000000000000001</v>
      </c>
      <c r="I1097" s="3">
        <v>61.1</v>
      </c>
      <c r="M1097" s="3">
        <v>0</v>
      </c>
      <c r="U1097" s="2">
        <v>5</v>
      </c>
      <c r="V1097" s="2" t="s">
        <v>1826</v>
      </c>
      <c r="W1097" s="2"/>
    </row>
    <row r="1098" spans="1:23" ht="15.5" x14ac:dyDescent="0.35">
      <c r="A1098" s="2" t="s">
        <v>1827</v>
      </c>
      <c r="B1098" s="56">
        <v>1074</v>
      </c>
      <c r="C1098" s="2">
        <v>562</v>
      </c>
      <c r="E1098" s="3">
        <v>23.8</v>
      </c>
      <c r="G1098" s="3">
        <v>48.1</v>
      </c>
      <c r="I1098" s="3">
        <v>17.100000000000001</v>
      </c>
      <c r="M1098" s="3">
        <v>0</v>
      </c>
      <c r="U1098" s="2">
        <v>5</v>
      </c>
      <c r="V1098" s="2" t="s">
        <v>578</v>
      </c>
      <c r="W1098" s="2"/>
    </row>
    <row r="1099" spans="1:23" ht="15.5" x14ac:dyDescent="0.35">
      <c r="A1099" s="2" t="s">
        <v>1828</v>
      </c>
      <c r="B1099" s="56">
        <v>1075</v>
      </c>
      <c r="C1099" s="2">
        <v>590</v>
      </c>
      <c r="E1099" s="3">
        <v>27</v>
      </c>
      <c r="G1099" s="3">
        <v>51</v>
      </c>
      <c r="I1099" s="3">
        <v>16</v>
      </c>
      <c r="M1099" s="3">
        <v>0</v>
      </c>
      <c r="U1099" s="2">
        <v>5</v>
      </c>
      <c r="V1099" s="2" t="s">
        <v>582</v>
      </c>
      <c r="W1099" s="2"/>
    </row>
    <row r="1100" spans="1:23" ht="15.5" x14ac:dyDescent="0.35">
      <c r="A1100" s="2" t="s">
        <v>1829</v>
      </c>
      <c r="B1100" s="56">
        <v>1076</v>
      </c>
      <c r="C1100" s="2">
        <v>660</v>
      </c>
      <c r="E1100" s="3">
        <v>14.3</v>
      </c>
      <c r="G1100" s="3">
        <v>66</v>
      </c>
      <c r="I1100" s="3">
        <v>14.7</v>
      </c>
      <c r="M1100" s="3">
        <v>0</v>
      </c>
      <c r="U1100" s="2">
        <v>5</v>
      </c>
      <c r="V1100" s="2" t="s">
        <v>576</v>
      </c>
      <c r="W1100" s="2"/>
    </row>
    <row r="1101" spans="1:23" ht="15.5" x14ac:dyDescent="0.35">
      <c r="A1101" s="2" t="s">
        <v>1830</v>
      </c>
      <c r="B1101" s="56">
        <v>1077</v>
      </c>
      <c r="C1101" s="2">
        <v>56</v>
      </c>
      <c r="E1101" s="3">
        <v>4.8</v>
      </c>
      <c r="G1101" s="3">
        <v>0.7</v>
      </c>
      <c r="I1101" s="3">
        <v>6.5</v>
      </c>
      <c r="M1101" s="3">
        <v>0</v>
      </c>
      <c r="U1101" s="2">
        <v>5</v>
      </c>
      <c r="V1101" s="2" t="s">
        <v>1830</v>
      </c>
      <c r="W1101" s="2"/>
    </row>
    <row r="1102" spans="1:23" ht="15.5" x14ac:dyDescent="0.35">
      <c r="A1102" s="2" t="s">
        <v>1831</v>
      </c>
      <c r="B1102" s="56">
        <v>1078</v>
      </c>
      <c r="C1102" s="2">
        <v>290</v>
      </c>
      <c r="E1102" s="3">
        <v>7</v>
      </c>
      <c r="G1102" s="3">
        <v>8</v>
      </c>
      <c r="I1102" s="3">
        <v>59</v>
      </c>
      <c r="M1102" s="3">
        <v>0</v>
      </c>
      <c r="U1102" s="2">
        <v>5</v>
      </c>
      <c r="V1102" s="2" t="s">
        <v>1832</v>
      </c>
      <c r="W1102" s="2"/>
    </row>
    <row r="1103" spans="1:23" ht="15.5" x14ac:dyDescent="0.35">
      <c r="A1103" s="2" t="s">
        <v>1833</v>
      </c>
      <c r="B1103" s="56">
        <v>1079</v>
      </c>
      <c r="C1103" s="2">
        <v>153</v>
      </c>
      <c r="E1103" s="3">
        <v>1.1000000000000001</v>
      </c>
      <c r="G1103" s="3">
        <v>0.5</v>
      </c>
      <c r="I1103" s="3">
        <v>6.3</v>
      </c>
      <c r="M1103" s="3">
        <v>0</v>
      </c>
      <c r="U1103" s="2">
        <v>5</v>
      </c>
      <c r="V1103" s="2" t="s">
        <v>596</v>
      </c>
      <c r="W1103" s="2"/>
    </row>
    <row r="1104" spans="1:23" ht="15.5" x14ac:dyDescent="0.35">
      <c r="A1104" s="2" t="s">
        <v>1834</v>
      </c>
      <c r="B1104" s="56">
        <v>1080</v>
      </c>
      <c r="C1104" s="2">
        <v>150</v>
      </c>
      <c r="E1104" s="3">
        <v>1.1000000000000001</v>
      </c>
      <c r="G1104" s="3">
        <v>0.6</v>
      </c>
      <c r="I1104" s="3">
        <v>6.1</v>
      </c>
      <c r="M1104" s="3">
        <v>0</v>
      </c>
      <c r="U1104" s="2">
        <v>5</v>
      </c>
      <c r="V1104" s="2" t="s">
        <v>596</v>
      </c>
      <c r="W1104" s="2"/>
    </row>
    <row r="1105" spans="1:23" ht="15.5" x14ac:dyDescent="0.35">
      <c r="A1105" s="2" t="s">
        <v>653</v>
      </c>
      <c r="B1105" s="56">
        <v>1081</v>
      </c>
      <c r="C1105" s="2">
        <v>44</v>
      </c>
      <c r="E1105" s="3">
        <v>3.3</v>
      </c>
      <c r="G1105" s="3">
        <v>1.3</v>
      </c>
      <c r="I1105" s="3">
        <v>7</v>
      </c>
      <c r="M1105" s="3">
        <v>0</v>
      </c>
      <c r="U1105" s="2">
        <v>5</v>
      </c>
      <c r="V1105" s="2" t="s">
        <v>653</v>
      </c>
      <c r="W1105" s="2"/>
    </row>
    <row r="1106" spans="1:23" ht="15.5" x14ac:dyDescent="0.35">
      <c r="A1106" s="2" t="s">
        <v>1835</v>
      </c>
      <c r="B1106" s="56">
        <v>1082</v>
      </c>
      <c r="C1106" s="2">
        <v>31</v>
      </c>
      <c r="E1106" s="3">
        <v>2.8</v>
      </c>
      <c r="G1106" s="3">
        <v>0.7</v>
      </c>
      <c r="I1106" s="3">
        <v>4.8</v>
      </c>
      <c r="M1106" s="3">
        <v>0</v>
      </c>
      <c r="U1106" s="2">
        <v>5</v>
      </c>
      <c r="V1106" s="2" t="s">
        <v>666</v>
      </c>
      <c r="W1106" s="2"/>
    </row>
    <row r="1107" spans="1:23" ht="15.5" x14ac:dyDescent="0.35">
      <c r="A1107" s="2" t="s">
        <v>666</v>
      </c>
      <c r="B1107" s="56">
        <v>1083</v>
      </c>
      <c r="C1107" s="2">
        <v>32</v>
      </c>
      <c r="E1107" s="3">
        <v>1.9</v>
      </c>
      <c r="G1107" s="3">
        <v>0.6</v>
      </c>
      <c r="I1107" s="3">
        <v>6.3</v>
      </c>
      <c r="M1107" s="3">
        <v>0</v>
      </c>
      <c r="U1107" s="2">
        <v>5</v>
      </c>
      <c r="V1107" s="2" t="s">
        <v>666</v>
      </c>
      <c r="W1107" s="2"/>
    </row>
    <row r="1108" spans="1:23" ht="15.5" x14ac:dyDescent="0.35">
      <c r="A1108" s="2" t="s">
        <v>1836</v>
      </c>
      <c r="B1108" s="56">
        <v>1084</v>
      </c>
      <c r="C1108" s="2">
        <v>50</v>
      </c>
      <c r="E1108" s="3">
        <v>5</v>
      </c>
      <c r="G1108" s="3">
        <v>0</v>
      </c>
      <c r="I1108" s="3">
        <v>5</v>
      </c>
      <c r="M1108" s="3">
        <v>0</v>
      </c>
      <c r="U1108" s="2">
        <v>5</v>
      </c>
      <c r="V1108" s="2" t="s">
        <v>1836</v>
      </c>
      <c r="W1108" s="2"/>
    </row>
    <row r="1109" spans="1:23" ht="15.5" x14ac:dyDescent="0.35">
      <c r="A1109" s="2" t="s">
        <v>1837</v>
      </c>
      <c r="B1109" s="56">
        <v>1085</v>
      </c>
      <c r="C1109" s="2">
        <v>67</v>
      </c>
      <c r="E1109" s="3">
        <v>3.3</v>
      </c>
      <c r="G1109" s="3">
        <v>0</v>
      </c>
      <c r="I1109" s="3">
        <v>6.7</v>
      </c>
      <c r="M1109" s="3">
        <v>0</v>
      </c>
      <c r="U1109" s="2">
        <v>5</v>
      </c>
      <c r="V1109" s="2" t="s">
        <v>711</v>
      </c>
      <c r="W1109" s="2"/>
    </row>
    <row r="1110" spans="1:23" ht="15.5" x14ac:dyDescent="0.35">
      <c r="A1110" s="2" t="s">
        <v>1838</v>
      </c>
      <c r="B1110" s="56">
        <v>1086</v>
      </c>
      <c r="C1110" s="2">
        <v>35</v>
      </c>
      <c r="E1110" s="3">
        <v>1.5</v>
      </c>
      <c r="G1110" s="3">
        <v>0.5</v>
      </c>
      <c r="I1110" s="3">
        <v>7.7</v>
      </c>
      <c r="M1110" s="3">
        <v>0</v>
      </c>
      <c r="U1110" s="2">
        <v>5</v>
      </c>
      <c r="V1110" s="2" t="s">
        <v>712</v>
      </c>
      <c r="W1110" s="2"/>
    </row>
    <row r="1111" spans="1:23" ht="15.5" x14ac:dyDescent="0.35">
      <c r="A1111" s="2" t="s">
        <v>1839</v>
      </c>
      <c r="B1111" s="56">
        <v>1087</v>
      </c>
      <c r="C1111" s="2">
        <v>19</v>
      </c>
      <c r="E1111" s="3">
        <v>0.8</v>
      </c>
      <c r="G1111" s="3">
        <v>0.2</v>
      </c>
      <c r="I1111" s="3">
        <v>4.3</v>
      </c>
      <c r="M1111" s="3">
        <v>0</v>
      </c>
      <c r="U1111" s="2">
        <v>5</v>
      </c>
      <c r="V1111" s="2" t="s">
        <v>1840</v>
      </c>
      <c r="W1111" s="2"/>
    </row>
    <row r="1112" spans="1:23" ht="15.5" x14ac:dyDescent="0.35">
      <c r="A1112" s="2" t="s">
        <v>1841</v>
      </c>
      <c r="B1112" s="56">
        <v>1088</v>
      </c>
      <c r="C1112" s="2">
        <v>23</v>
      </c>
      <c r="E1112" s="3">
        <v>1.5</v>
      </c>
      <c r="G1112" s="3">
        <v>0.7</v>
      </c>
      <c r="I1112" s="3">
        <v>3.9</v>
      </c>
      <c r="M1112" s="3">
        <v>0</v>
      </c>
      <c r="U1112" s="2">
        <v>5</v>
      </c>
      <c r="V1112" s="2" t="s">
        <v>1840</v>
      </c>
      <c r="W1112" s="2"/>
    </row>
    <row r="1113" spans="1:23" ht="15.5" x14ac:dyDescent="0.35">
      <c r="A1113" s="2" t="s">
        <v>1839</v>
      </c>
      <c r="B1113" s="56">
        <v>1089</v>
      </c>
      <c r="C1113" s="2">
        <v>19</v>
      </c>
      <c r="E1113" s="3">
        <v>0.8</v>
      </c>
      <c r="G1113" s="3">
        <v>0.3</v>
      </c>
      <c r="I1113" s="3">
        <v>4.3</v>
      </c>
      <c r="M1113" s="3">
        <v>0</v>
      </c>
      <c r="U1113" s="2">
        <v>5</v>
      </c>
      <c r="V1113" s="2" t="s">
        <v>1840</v>
      </c>
      <c r="W1113" s="2"/>
    </row>
    <row r="1114" spans="1:23" ht="15.5" x14ac:dyDescent="0.35">
      <c r="A1114" s="2" t="s">
        <v>1842</v>
      </c>
      <c r="B1114" s="56">
        <v>1090</v>
      </c>
      <c r="C1114" s="2">
        <v>19</v>
      </c>
      <c r="E1114" s="3">
        <v>0.8</v>
      </c>
      <c r="G1114" s="3">
        <v>0.2</v>
      </c>
      <c r="I1114" s="3">
        <v>4.3</v>
      </c>
      <c r="M1114" s="3">
        <v>0</v>
      </c>
      <c r="U1114" s="2">
        <v>5</v>
      </c>
      <c r="V1114" s="2" t="s">
        <v>1840</v>
      </c>
      <c r="W1114" s="2"/>
    </row>
    <row r="1115" spans="1:23" ht="15.5" x14ac:dyDescent="0.35">
      <c r="A1115" s="2" t="s">
        <v>1843</v>
      </c>
      <c r="B1115" s="56">
        <v>1091</v>
      </c>
      <c r="C1115" s="2">
        <v>26</v>
      </c>
      <c r="E1115" s="3">
        <v>0.7</v>
      </c>
      <c r="G1115" s="3">
        <v>0.2</v>
      </c>
      <c r="I1115" s="3">
        <v>6.4</v>
      </c>
      <c r="M1115" s="3">
        <v>0</v>
      </c>
      <c r="U1115" s="2">
        <v>5</v>
      </c>
      <c r="V1115" s="2" t="s">
        <v>740</v>
      </c>
      <c r="W1115" s="2"/>
    </row>
    <row r="1116" spans="1:23" ht="15.5" x14ac:dyDescent="0.35">
      <c r="A1116" s="2" t="s">
        <v>1844</v>
      </c>
      <c r="B1116" s="56">
        <v>1092</v>
      </c>
      <c r="C1116" s="2">
        <v>14</v>
      </c>
      <c r="E1116" s="3">
        <v>0.9</v>
      </c>
      <c r="G1116" s="3">
        <v>0.2</v>
      </c>
      <c r="I1116" s="3">
        <v>2.9</v>
      </c>
      <c r="M1116" s="3">
        <v>0</v>
      </c>
      <c r="U1116" s="2">
        <v>5</v>
      </c>
      <c r="V1116" s="2" t="s">
        <v>740</v>
      </c>
      <c r="W1116" s="2"/>
    </row>
    <row r="1117" spans="1:23" ht="15.5" x14ac:dyDescent="0.35">
      <c r="A1117" s="2" t="s">
        <v>1845</v>
      </c>
      <c r="B1117" s="56">
        <v>1093</v>
      </c>
      <c r="C1117" s="2">
        <v>41</v>
      </c>
      <c r="E1117" s="3">
        <v>0.6</v>
      </c>
      <c r="G1117" s="3">
        <v>0.5</v>
      </c>
      <c r="I1117" s="3">
        <v>9.1999999999999993</v>
      </c>
      <c r="M1117" s="3">
        <v>0</v>
      </c>
      <c r="U1117" s="2">
        <v>5</v>
      </c>
      <c r="V1117" s="2" t="s">
        <v>735</v>
      </c>
      <c r="W1117" s="2"/>
    </row>
    <row r="1118" spans="1:23" ht="15.5" x14ac:dyDescent="0.35">
      <c r="A1118" s="2" t="s">
        <v>843</v>
      </c>
      <c r="B1118" s="56">
        <v>1094</v>
      </c>
      <c r="C1118" s="2">
        <v>81</v>
      </c>
      <c r="E1118" s="3">
        <v>2.1</v>
      </c>
      <c r="G1118" s="3">
        <v>1.7</v>
      </c>
      <c r="I1118" s="3">
        <v>15.5</v>
      </c>
      <c r="M1118" s="3">
        <v>0</v>
      </c>
      <c r="U1118" s="2">
        <v>5</v>
      </c>
      <c r="V1118" s="2" t="s">
        <v>844</v>
      </c>
      <c r="W1118" s="2"/>
    </row>
    <row r="1119" spans="1:23" ht="15.5" x14ac:dyDescent="0.35">
      <c r="A1119" s="2" t="s">
        <v>1846</v>
      </c>
      <c r="B1119" s="56">
        <v>1095</v>
      </c>
      <c r="C1119" s="2">
        <v>68</v>
      </c>
      <c r="E1119" s="3">
        <v>1.2</v>
      </c>
      <c r="G1119" s="3">
        <v>0</v>
      </c>
      <c r="I1119" s="3">
        <v>15.8</v>
      </c>
      <c r="M1119" s="3">
        <v>0</v>
      </c>
      <c r="U1119" s="2">
        <v>5</v>
      </c>
      <c r="V1119" s="2" t="s">
        <v>844</v>
      </c>
      <c r="W1119" s="2"/>
    </row>
    <row r="1120" spans="1:23" ht="15.5" x14ac:dyDescent="0.35">
      <c r="A1120" s="2" t="s">
        <v>1847</v>
      </c>
      <c r="B1120" s="56">
        <v>1096</v>
      </c>
      <c r="C1120" s="2">
        <v>27</v>
      </c>
      <c r="E1120" s="3">
        <v>0.6</v>
      </c>
      <c r="G1120" s="3">
        <v>0.4</v>
      </c>
      <c r="I1120" s="3">
        <v>5.9</v>
      </c>
      <c r="M1120" s="3">
        <v>0</v>
      </c>
      <c r="U1120" s="2">
        <v>5</v>
      </c>
      <c r="V1120" s="2" t="s">
        <v>1848</v>
      </c>
      <c r="W1120" s="2"/>
    </row>
    <row r="1121" spans="1:23" ht="15.5" x14ac:dyDescent="0.35">
      <c r="A1121" s="2" t="s">
        <v>1849</v>
      </c>
      <c r="B1121" s="56">
        <v>1097</v>
      </c>
      <c r="C1121" s="2">
        <v>30</v>
      </c>
      <c r="E1121" s="3">
        <v>0.4</v>
      </c>
      <c r="G1121" s="3">
        <v>0.4</v>
      </c>
      <c r="I1121" s="3">
        <v>9.6</v>
      </c>
      <c r="M1121" s="3">
        <v>0</v>
      </c>
      <c r="U1121" s="2">
        <v>5</v>
      </c>
      <c r="V1121" s="2" t="s">
        <v>1850</v>
      </c>
      <c r="W1121" s="2"/>
    </row>
    <row r="1122" spans="1:23" ht="15.5" x14ac:dyDescent="0.35">
      <c r="A1122" s="2" t="s">
        <v>875</v>
      </c>
      <c r="B1122" s="56">
        <v>1098</v>
      </c>
      <c r="C1122" s="2">
        <v>35</v>
      </c>
      <c r="E1122" s="3">
        <v>0.5</v>
      </c>
      <c r="G1122" s="3">
        <v>0.3</v>
      </c>
      <c r="I1122" s="3">
        <v>8.6999999999999993</v>
      </c>
      <c r="M1122" s="3">
        <v>0</v>
      </c>
      <c r="U1122" s="2">
        <v>5</v>
      </c>
      <c r="V1122" s="2" t="s">
        <v>876</v>
      </c>
      <c r="W1122" s="2"/>
    </row>
    <row r="1123" spans="1:23" ht="15.5" x14ac:dyDescent="0.35">
      <c r="A1123" s="2" t="s">
        <v>1851</v>
      </c>
      <c r="B1123" s="56">
        <v>1099</v>
      </c>
      <c r="C1123" s="2">
        <v>65</v>
      </c>
      <c r="E1123" s="3">
        <v>0.8</v>
      </c>
      <c r="G1123" s="3">
        <v>0</v>
      </c>
      <c r="I1123" s="3">
        <v>15.8</v>
      </c>
      <c r="M1123" s="3">
        <v>0</v>
      </c>
      <c r="U1123" s="2">
        <v>5</v>
      </c>
      <c r="V1123" s="2" t="s">
        <v>880</v>
      </c>
      <c r="W1123" s="2"/>
    </row>
    <row r="1124" spans="1:23" ht="15.5" x14ac:dyDescent="0.35">
      <c r="A1124" s="2" t="s">
        <v>1852</v>
      </c>
      <c r="B1124" s="56">
        <v>1100</v>
      </c>
      <c r="C1124" s="2">
        <v>33</v>
      </c>
      <c r="E1124" s="3">
        <v>0</v>
      </c>
      <c r="G1124" s="3">
        <v>0</v>
      </c>
      <c r="I1124" s="3">
        <v>8.9</v>
      </c>
      <c r="M1124" s="3">
        <v>0</v>
      </c>
      <c r="U1124" s="2">
        <v>5</v>
      </c>
      <c r="V1124" s="2" t="s">
        <v>1853</v>
      </c>
      <c r="W1124" s="2"/>
    </row>
    <row r="1125" spans="1:23" ht="15.5" x14ac:dyDescent="0.35">
      <c r="A1125" s="2" t="s">
        <v>1854</v>
      </c>
      <c r="B1125" s="56">
        <v>1101</v>
      </c>
      <c r="C1125" s="2">
        <v>45</v>
      </c>
      <c r="E1125" s="3">
        <v>1.5</v>
      </c>
      <c r="G1125" s="3">
        <v>0</v>
      </c>
      <c r="I1125" s="3">
        <v>10.7</v>
      </c>
      <c r="M1125" s="3">
        <v>0</v>
      </c>
      <c r="U1125" s="2">
        <v>5</v>
      </c>
      <c r="V1125" s="2" t="s">
        <v>1853</v>
      </c>
      <c r="W1125" s="2"/>
    </row>
    <row r="1126" spans="1:23" ht="15.5" x14ac:dyDescent="0.35">
      <c r="A1126" s="2" t="s">
        <v>889</v>
      </c>
      <c r="B1126" s="56">
        <v>1102</v>
      </c>
      <c r="C1126" s="2">
        <v>39</v>
      </c>
      <c r="E1126" s="3">
        <v>0</v>
      </c>
      <c r="G1126" s="3">
        <v>0</v>
      </c>
      <c r="I1126" s="3">
        <v>10.5</v>
      </c>
      <c r="M1126" s="3">
        <v>0</v>
      </c>
      <c r="U1126" s="2">
        <v>5</v>
      </c>
      <c r="V1126" s="2" t="s">
        <v>889</v>
      </c>
      <c r="W1126" s="2"/>
    </row>
    <row r="1127" spans="1:23" ht="15.5" x14ac:dyDescent="0.35">
      <c r="A1127" s="2" t="s">
        <v>920</v>
      </c>
      <c r="B1127" s="56">
        <v>1103</v>
      </c>
      <c r="C1127" s="2">
        <v>38</v>
      </c>
      <c r="E1127" s="3">
        <v>0.4</v>
      </c>
      <c r="G1127" s="3">
        <v>0.2</v>
      </c>
      <c r="I1127" s="3">
        <v>9.8000000000000007</v>
      </c>
      <c r="M1127" s="3">
        <v>0</v>
      </c>
      <c r="U1127" s="2">
        <v>5</v>
      </c>
      <c r="V1127" s="2" t="s">
        <v>920</v>
      </c>
      <c r="W1127" s="2"/>
    </row>
    <row r="1128" spans="1:23" ht="15.5" x14ac:dyDescent="0.35">
      <c r="A1128" s="2" t="s">
        <v>1855</v>
      </c>
      <c r="B1128" s="56">
        <v>1104</v>
      </c>
      <c r="C1128" s="2">
        <v>110</v>
      </c>
      <c r="E1128" s="3">
        <v>7.2</v>
      </c>
      <c r="G1128" s="3">
        <v>0.8</v>
      </c>
      <c r="I1128" s="3">
        <v>19.2</v>
      </c>
      <c r="M1128" s="3">
        <v>0</v>
      </c>
      <c r="U1128" s="2">
        <v>5</v>
      </c>
      <c r="V1128" s="2" t="s">
        <v>1823</v>
      </c>
      <c r="W1128" s="2"/>
    </row>
    <row r="1129" spans="1:23" ht="15.5" x14ac:dyDescent="0.35">
      <c r="A1129" s="2" t="s">
        <v>1856</v>
      </c>
      <c r="B1129" s="56">
        <v>1105</v>
      </c>
      <c r="C1129" s="2">
        <v>106</v>
      </c>
      <c r="E1129" s="3">
        <v>7.5</v>
      </c>
      <c r="G1129" s="3">
        <v>0.7</v>
      </c>
      <c r="I1129" s="3">
        <v>18.7</v>
      </c>
      <c r="M1129" s="3">
        <v>0</v>
      </c>
      <c r="U1129" s="2">
        <v>5</v>
      </c>
      <c r="V1129" s="2" t="s">
        <v>1823</v>
      </c>
      <c r="W1129" s="2"/>
    </row>
    <row r="1130" spans="1:23" ht="15.5" x14ac:dyDescent="0.35">
      <c r="A1130" s="2" t="s">
        <v>1857</v>
      </c>
      <c r="B1130" s="56">
        <v>1106</v>
      </c>
      <c r="C1130" s="2">
        <v>133</v>
      </c>
      <c r="E1130" s="3">
        <v>11.1</v>
      </c>
      <c r="G1130" s="3">
        <v>11.1</v>
      </c>
      <c r="I1130" s="3">
        <v>33.299999999999997</v>
      </c>
      <c r="M1130" s="3">
        <v>0</v>
      </c>
      <c r="U1130" s="2">
        <v>5</v>
      </c>
      <c r="V1130" s="2" t="s">
        <v>1858</v>
      </c>
      <c r="W1130" s="2"/>
    </row>
    <row r="1131" spans="1:23" ht="15.5" x14ac:dyDescent="0.35">
      <c r="A1131" s="2" t="s">
        <v>1859</v>
      </c>
      <c r="B1131" s="56">
        <v>1107</v>
      </c>
      <c r="C1131" s="2">
        <v>50</v>
      </c>
      <c r="E1131" s="3">
        <v>0</v>
      </c>
      <c r="G1131" s="3">
        <v>0</v>
      </c>
      <c r="I1131" s="3">
        <v>50</v>
      </c>
      <c r="M1131" s="3">
        <v>0</v>
      </c>
      <c r="U1131" s="2">
        <v>5</v>
      </c>
      <c r="V1131" s="2" t="s">
        <v>1858</v>
      </c>
      <c r="W1131" s="2"/>
    </row>
    <row r="1132" spans="1:23" ht="15.5" x14ac:dyDescent="0.35">
      <c r="A1132" s="2" t="s">
        <v>1860</v>
      </c>
      <c r="B1132" s="56">
        <v>1108</v>
      </c>
      <c r="C1132" s="2">
        <v>133</v>
      </c>
      <c r="E1132" s="3">
        <v>0</v>
      </c>
      <c r="G1132" s="3">
        <v>0</v>
      </c>
      <c r="I1132" s="3">
        <v>33.299999999999997</v>
      </c>
      <c r="M1132" s="3">
        <v>0</v>
      </c>
      <c r="U1132" s="2">
        <v>5</v>
      </c>
      <c r="V1132" s="2" t="s">
        <v>1861</v>
      </c>
      <c r="W1132" s="2"/>
    </row>
    <row r="1133" spans="1:23" ht="15.5" x14ac:dyDescent="0.35">
      <c r="A1133" s="2" t="s">
        <v>618</v>
      </c>
      <c r="B1133" s="56">
        <v>1109</v>
      </c>
      <c r="C1133" s="2">
        <v>21</v>
      </c>
      <c r="E1133" s="3">
        <v>0.7</v>
      </c>
      <c r="G1133" s="3">
        <v>0.4</v>
      </c>
      <c r="I1133" s="3">
        <v>7.2</v>
      </c>
      <c r="M1133" s="3">
        <v>0</v>
      </c>
      <c r="U1133" s="2">
        <v>5</v>
      </c>
      <c r="V1133" s="2" t="s">
        <v>618</v>
      </c>
      <c r="W1133" s="2"/>
    </row>
    <row r="1134" spans="1:23" ht="15.5" x14ac:dyDescent="0.35">
      <c r="A1134" s="2" t="s">
        <v>1862</v>
      </c>
      <c r="B1134" s="56">
        <v>1110</v>
      </c>
      <c r="C1134" s="2">
        <v>20</v>
      </c>
      <c r="E1134" s="3">
        <v>0</v>
      </c>
      <c r="G1134" s="3">
        <v>0</v>
      </c>
      <c r="I1134" s="3">
        <v>5</v>
      </c>
      <c r="M1134" s="3">
        <v>0</v>
      </c>
      <c r="U1134" s="2">
        <v>5</v>
      </c>
      <c r="V1134" s="2" t="s">
        <v>1863</v>
      </c>
      <c r="W1134" s="2"/>
    </row>
    <row r="1135" spans="1:23" ht="15.5" x14ac:dyDescent="0.35">
      <c r="A1135" s="2" t="s">
        <v>1864</v>
      </c>
      <c r="B1135" s="56">
        <v>1111</v>
      </c>
      <c r="C1135" s="2">
        <v>21</v>
      </c>
      <c r="E1135" s="3">
        <v>0.8</v>
      </c>
      <c r="G1135" s="3">
        <v>0</v>
      </c>
      <c r="I1135" s="3">
        <v>4.8</v>
      </c>
      <c r="M1135" s="3">
        <v>0</v>
      </c>
      <c r="U1135" s="2">
        <v>5</v>
      </c>
      <c r="V1135" s="2" t="s">
        <v>1863</v>
      </c>
      <c r="W1135" s="2"/>
    </row>
    <row r="1136" spans="1:23" ht="15.5" x14ac:dyDescent="0.35">
      <c r="A1136" s="2" t="s">
        <v>1865</v>
      </c>
      <c r="B1136" s="56">
        <v>1112</v>
      </c>
      <c r="C1136" s="2">
        <v>44</v>
      </c>
      <c r="E1136" s="3">
        <v>1.7</v>
      </c>
      <c r="G1136" s="3">
        <v>0</v>
      </c>
      <c r="I1136" s="3">
        <v>9.8000000000000007</v>
      </c>
      <c r="M1136" s="3">
        <v>0</v>
      </c>
      <c r="U1136" s="2">
        <v>5</v>
      </c>
      <c r="V1136" s="2" t="s">
        <v>1866</v>
      </c>
      <c r="W1136" s="2"/>
    </row>
    <row r="1137" spans="1:23" ht="15.5" x14ac:dyDescent="0.35">
      <c r="A1137" s="2" t="s">
        <v>1867</v>
      </c>
      <c r="B1137" s="56">
        <v>1113</v>
      </c>
      <c r="C1137" s="2">
        <v>14</v>
      </c>
      <c r="E1137" s="3">
        <v>0</v>
      </c>
      <c r="G1137" s="3">
        <v>0</v>
      </c>
      <c r="I1137" s="3">
        <v>4.0999999999999996</v>
      </c>
      <c r="M1137" s="3">
        <v>0</v>
      </c>
      <c r="U1137" s="2">
        <v>5</v>
      </c>
      <c r="V1137" s="2" t="s">
        <v>1867</v>
      </c>
      <c r="W1137" s="2"/>
    </row>
    <row r="1138" spans="1:23" ht="15.5" x14ac:dyDescent="0.35">
      <c r="A1138" s="2" t="s">
        <v>631</v>
      </c>
      <c r="B1138" s="56">
        <v>1114</v>
      </c>
      <c r="C1138" s="2">
        <v>49</v>
      </c>
      <c r="E1138" s="3">
        <v>1.1000000000000001</v>
      </c>
      <c r="G1138" s="3">
        <v>0</v>
      </c>
      <c r="I1138" s="3">
        <v>11.4</v>
      </c>
      <c r="M1138" s="3">
        <v>0</v>
      </c>
      <c r="U1138" s="2">
        <v>5</v>
      </c>
      <c r="V1138" s="2" t="s">
        <v>631</v>
      </c>
      <c r="W1138" s="2"/>
    </row>
    <row r="1139" spans="1:23" ht="15.5" x14ac:dyDescent="0.35">
      <c r="A1139" s="2" t="s">
        <v>1868</v>
      </c>
      <c r="B1139" s="56">
        <v>1115</v>
      </c>
      <c r="C1139" s="2">
        <v>49</v>
      </c>
      <c r="E1139" s="3">
        <v>1.7</v>
      </c>
      <c r="G1139" s="3">
        <v>0</v>
      </c>
      <c r="I1139" s="3">
        <v>11.7</v>
      </c>
      <c r="M1139" s="3">
        <v>0</v>
      </c>
      <c r="U1139" s="2">
        <v>5</v>
      </c>
      <c r="V1139" s="2" t="s">
        <v>631</v>
      </c>
      <c r="W1139" s="2"/>
    </row>
    <row r="1140" spans="1:23" ht="15.5" x14ac:dyDescent="0.35">
      <c r="A1140" s="2" t="s">
        <v>1869</v>
      </c>
      <c r="B1140" s="56">
        <v>1116</v>
      </c>
      <c r="C1140" s="2">
        <v>39</v>
      </c>
      <c r="E1140" s="3">
        <v>2.2000000000000002</v>
      </c>
      <c r="G1140" s="3">
        <v>0.3</v>
      </c>
      <c r="I1140" s="3">
        <v>7.6</v>
      </c>
      <c r="M1140" s="3">
        <v>0</v>
      </c>
      <c r="U1140" s="2">
        <v>5</v>
      </c>
      <c r="V1140" s="2" t="s">
        <v>631</v>
      </c>
      <c r="W1140" s="2"/>
    </row>
    <row r="1141" spans="1:23" ht="15.5" x14ac:dyDescent="0.35">
      <c r="A1141" s="2" t="s">
        <v>1870</v>
      </c>
      <c r="B1141" s="56">
        <v>1117</v>
      </c>
      <c r="C1141" s="2">
        <v>220</v>
      </c>
      <c r="E1141" s="3">
        <v>0.7</v>
      </c>
      <c r="G1141" s="3">
        <v>0.7</v>
      </c>
      <c r="I1141" s="3">
        <v>9.3000000000000007</v>
      </c>
      <c r="M1141" s="3">
        <v>0</v>
      </c>
      <c r="U1141" s="2">
        <v>5</v>
      </c>
      <c r="V1141" s="2" t="s">
        <v>1870</v>
      </c>
      <c r="W1141" s="2"/>
    </row>
    <row r="1142" spans="1:23" ht="15.5" x14ac:dyDescent="0.35">
      <c r="A1142" s="2" t="s">
        <v>1871</v>
      </c>
      <c r="B1142" s="56">
        <v>1118</v>
      </c>
      <c r="C1142" s="2">
        <v>24</v>
      </c>
      <c r="E1142" s="3">
        <v>2</v>
      </c>
      <c r="G1142" s="3">
        <v>0</v>
      </c>
      <c r="I1142" s="3">
        <v>4</v>
      </c>
      <c r="M1142" s="3">
        <v>0</v>
      </c>
      <c r="U1142" s="2">
        <v>5</v>
      </c>
      <c r="V1142" s="2" t="s">
        <v>1872</v>
      </c>
      <c r="W1142" s="2"/>
    </row>
    <row r="1143" spans="1:23" ht="15.5" x14ac:dyDescent="0.35">
      <c r="A1143" s="2" t="s">
        <v>1873</v>
      </c>
      <c r="B1143" s="56">
        <v>1119</v>
      </c>
      <c r="C1143" s="2">
        <v>129</v>
      </c>
      <c r="E1143" s="3">
        <v>3.6</v>
      </c>
      <c r="G1143" s="3">
        <v>0.6</v>
      </c>
      <c r="I1143" s="3">
        <v>28</v>
      </c>
      <c r="M1143" s="3">
        <v>0</v>
      </c>
      <c r="U1143" s="2">
        <v>5</v>
      </c>
      <c r="V1143" s="2" t="s">
        <v>1874</v>
      </c>
      <c r="W1143" s="2"/>
    </row>
    <row r="1144" spans="1:23" ht="15.5" x14ac:dyDescent="0.35">
      <c r="A1144" s="2" t="s">
        <v>1875</v>
      </c>
      <c r="B1144" s="56">
        <v>1120</v>
      </c>
      <c r="C1144" s="2">
        <v>129</v>
      </c>
      <c r="E1144" s="3">
        <v>3.6</v>
      </c>
      <c r="G1144" s="3">
        <v>0.6</v>
      </c>
      <c r="I1144" s="3">
        <v>27.5</v>
      </c>
      <c r="M1144" s="3">
        <v>0</v>
      </c>
      <c r="U1144" s="2">
        <v>5</v>
      </c>
      <c r="V1144" s="2" t="s">
        <v>1876</v>
      </c>
      <c r="W1144" s="2"/>
    </row>
    <row r="1145" spans="1:23" ht="15.5" x14ac:dyDescent="0.35">
      <c r="A1145" s="2" t="s">
        <v>697</v>
      </c>
      <c r="B1145" s="56">
        <v>1121</v>
      </c>
      <c r="C1145" s="2">
        <v>16</v>
      </c>
      <c r="E1145" s="3">
        <v>0.7</v>
      </c>
      <c r="G1145" s="3">
        <v>0</v>
      </c>
      <c r="I1145" s="3">
        <v>3.3</v>
      </c>
      <c r="M1145" s="3">
        <v>0</v>
      </c>
      <c r="U1145" s="2">
        <v>5</v>
      </c>
      <c r="V1145" s="2" t="s">
        <v>697</v>
      </c>
      <c r="W1145" s="2"/>
    </row>
    <row r="1146" spans="1:23" ht="15.5" x14ac:dyDescent="0.35">
      <c r="A1146" s="2" t="s">
        <v>715</v>
      </c>
      <c r="B1146" s="56">
        <v>1122</v>
      </c>
      <c r="C1146" s="2">
        <v>170</v>
      </c>
      <c r="E1146" s="3">
        <v>0</v>
      </c>
      <c r="G1146" s="3">
        <v>0</v>
      </c>
      <c r="I1146" s="3">
        <v>10</v>
      </c>
      <c r="M1146" s="3">
        <v>0</v>
      </c>
      <c r="U1146" s="2">
        <v>5</v>
      </c>
      <c r="V1146" s="2" t="s">
        <v>715</v>
      </c>
      <c r="W1146" s="2"/>
    </row>
    <row r="1147" spans="1:23" ht="15.5" x14ac:dyDescent="0.35">
      <c r="A1147" s="2" t="s">
        <v>1877</v>
      </c>
      <c r="B1147" s="56">
        <v>1123</v>
      </c>
      <c r="C1147" s="2">
        <v>37</v>
      </c>
      <c r="E1147" s="3">
        <v>2.1</v>
      </c>
      <c r="G1147" s="3">
        <v>0</v>
      </c>
      <c r="I1147" s="3">
        <v>8.4</v>
      </c>
      <c r="M1147" s="3">
        <v>0</v>
      </c>
      <c r="U1147" s="2">
        <v>5</v>
      </c>
      <c r="V1147" s="2" t="s">
        <v>1878</v>
      </c>
      <c r="W1147" s="2"/>
    </row>
    <row r="1148" spans="1:23" ht="15.5" x14ac:dyDescent="0.35">
      <c r="A1148" s="2" t="s">
        <v>1879</v>
      </c>
      <c r="B1148" s="56">
        <v>1124</v>
      </c>
      <c r="C1148" s="2">
        <v>300</v>
      </c>
      <c r="E1148" s="3">
        <v>0</v>
      </c>
      <c r="G1148" s="3">
        <v>37.5</v>
      </c>
      <c r="I1148" s="3">
        <v>12.5</v>
      </c>
      <c r="M1148" s="3">
        <v>0</v>
      </c>
      <c r="U1148" s="2">
        <v>5</v>
      </c>
      <c r="V1148" s="2" t="s">
        <v>815</v>
      </c>
      <c r="W1148" s="2"/>
    </row>
    <row r="1149" spans="1:23" ht="15.5" x14ac:dyDescent="0.35">
      <c r="A1149" s="2" t="s">
        <v>1880</v>
      </c>
      <c r="B1149" s="56">
        <v>1125</v>
      </c>
      <c r="C1149" s="2">
        <v>297</v>
      </c>
      <c r="E1149" s="3">
        <v>0</v>
      </c>
      <c r="G1149" s="3">
        <v>32.299999999999997</v>
      </c>
      <c r="I1149" s="3">
        <v>6.5</v>
      </c>
      <c r="M1149" s="3">
        <v>0</v>
      </c>
      <c r="U1149" s="2">
        <v>5</v>
      </c>
      <c r="V1149" s="2" t="s">
        <v>815</v>
      </c>
      <c r="W1149" s="2"/>
    </row>
    <row r="1150" spans="1:23" ht="15.5" x14ac:dyDescent="0.35">
      <c r="A1150" s="2" t="s">
        <v>1881</v>
      </c>
      <c r="B1150" s="56">
        <v>1126</v>
      </c>
      <c r="C1150" s="2">
        <v>286</v>
      </c>
      <c r="E1150" s="3">
        <v>4</v>
      </c>
      <c r="G1150" s="3">
        <v>28</v>
      </c>
      <c r="I1150" s="3">
        <v>10</v>
      </c>
      <c r="M1150" s="3">
        <v>0</v>
      </c>
      <c r="U1150" s="2">
        <v>5</v>
      </c>
      <c r="V1150" s="2" t="s">
        <v>1882</v>
      </c>
      <c r="W1150" s="2"/>
    </row>
    <row r="1151" spans="1:23" ht="15.5" x14ac:dyDescent="0.35">
      <c r="A1151" s="2" t="s">
        <v>1883</v>
      </c>
      <c r="B1151" s="56">
        <v>1127</v>
      </c>
      <c r="C1151" s="2">
        <v>275</v>
      </c>
      <c r="E1151" s="3">
        <v>0</v>
      </c>
      <c r="G1151" s="3">
        <v>25</v>
      </c>
      <c r="I1151" s="3">
        <v>0</v>
      </c>
      <c r="M1151" s="3">
        <v>0</v>
      </c>
      <c r="U1151" s="2">
        <v>5</v>
      </c>
      <c r="V1151" s="2" t="s">
        <v>1882</v>
      </c>
      <c r="W1151" s="2"/>
    </row>
    <row r="1152" spans="1:23" ht="15.5" x14ac:dyDescent="0.35">
      <c r="A1152" s="2" t="s">
        <v>1884</v>
      </c>
      <c r="B1152" s="56">
        <v>1128</v>
      </c>
      <c r="C1152" s="2">
        <v>64</v>
      </c>
      <c r="E1152" s="3">
        <v>0</v>
      </c>
      <c r="G1152" s="3">
        <v>0</v>
      </c>
      <c r="I1152" s="3">
        <v>16.7</v>
      </c>
      <c r="M1152" s="3">
        <v>0</v>
      </c>
      <c r="U1152" s="2">
        <v>5</v>
      </c>
      <c r="V1152" s="2" t="s">
        <v>1884</v>
      </c>
      <c r="W1152" s="2"/>
    </row>
    <row r="1153" spans="1:23" ht="15.5" x14ac:dyDescent="0.35">
      <c r="A1153" s="2" t="s">
        <v>1885</v>
      </c>
      <c r="B1153" s="56">
        <v>1129</v>
      </c>
      <c r="C1153" s="2">
        <v>179</v>
      </c>
      <c r="E1153" s="3">
        <v>2.6</v>
      </c>
      <c r="G1153" s="3">
        <v>0</v>
      </c>
      <c r="I1153" s="3">
        <v>46.2</v>
      </c>
      <c r="M1153" s="3">
        <v>0</v>
      </c>
      <c r="U1153" s="2">
        <v>5</v>
      </c>
      <c r="V1153" s="2" t="s">
        <v>1886</v>
      </c>
      <c r="W1153" s="2"/>
    </row>
    <row r="1154" spans="1:23" ht="15.5" x14ac:dyDescent="0.35">
      <c r="A1154" s="2" t="s">
        <v>877</v>
      </c>
      <c r="B1154" s="56">
        <v>1130</v>
      </c>
      <c r="C1154" s="2">
        <v>60</v>
      </c>
      <c r="E1154" s="3">
        <v>0</v>
      </c>
      <c r="G1154" s="3">
        <v>0</v>
      </c>
      <c r="I1154" s="3">
        <v>16.5</v>
      </c>
      <c r="M1154" s="3">
        <v>0</v>
      </c>
      <c r="U1154" s="2">
        <v>5</v>
      </c>
      <c r="V1154" s="2" t="s">
        <v>877</v>
      </c>
      <c r="W1154" s="2"/>
    </row>
    <row r="1155" spans="1:23" ht="15.5" x14ac:dyDescent="0.35">
      <c r="A1155" s="2" t="s">
        <v>1887</v>
      </c>
      <c r="B1155" s="56">
        <v>1131</v>
      </c>
      <c r="C1155" s="2">
        <v>54</v>
      </c>
      <c r="E1155" s="3">
        <v>0.3</v>
      </c>
      <c r="G1155" s="3">
        <v>0</v>
      </c>
      <c r="I1155" s="3">
        <v>14.7</v>
      </c>
      <c r="M1155" s="3">
        <v>0</v>
      </c>
      <c r="U1155" s="2">
        <v>5</v>
      </c>
      <c r="V1155" s="2" t="s">
        <v>878</v>
      </c>
      <c r="W1155" s="2"/>
    </row>
    <row r="1156" spans="1:23" ht="15.5" x14ac:dyDescent="0.35">
      <c r="A1156" s="2" t="s">
        <v>1888</v>
      </c>
      <c r="B1156" s="56">
        <v>1132</v>
      </c>
      <c r="C1156" s="2">
        <v>54</v>
      </c>
      <c r="E1156" s="3">
        <v>0</v>
      </c>
      <c r="G1156" s="3">
        <v>0</v>
      </c>
      <c r="I1156" s="3">
        <v>14.7</v>
      </c>
      <c r="M1156" s="3">
        <v>0</v>
      </c>
      <c r="U1156" s="2">
        <v>5</v>
      </c>
      <c r="V1156" s="2" t="s">
        <v>878</v>
      </c>
      <c r="W1156" s="2"/>
    </row>
    <row r="1157" spans="1:23" ht="15.5" x14ac:dyDescent="0.35">
      <c r="A1157" s="2" t="s">
        <v>887</v>
      </c>
      <c r="B1157" s="56">
        <v>1133</v>
      </c>
      <c r="C1157" s="2">
        <v>43</v>
      </c>
      <c r="E1157" s="3">
        <v>0</v>
      </c>
      <c r="G1157" s="3">
        <v>0</v>
      </c>
      <c r="I1157" s="3">
        <v>0</v>
      </c>
      <c r="M1157" s="3">
        <v>0</v>
      </c>
      <c r="U1157" s="2">
        <v>5</v>
      </c>
      <c r="V1157" s="2" t="s">
        <v>888</v>
      </c>
      <c r="W1157" s="2"/>
    </row>
    <row r="1158" spans="1:23" ht="15.5" x14ac:dyDescent="0.35">
      <c r="A1158" s="2" t="s">
        <v>894</v>
      </c>
      <c r="B1158" s="56">
        <v>1134</v>
      </c>
      <c r="C1158" s="2">
        <v>47</v>
      </c>
      <c r="E1158" s="3">
        <v>0</v>
      </c>
      <c r="G1158" s="3">
        <v>0</v>
      </c>
      <c r="I1158" s="3">
        <v>12.9</v>
      </c>
      <c r="M1158" s="3">
        <v>0</v>
      </c>
      <c r="U1158" s="2">
        <v>5</v>
      </c>
      <c r="V1158" s="2" t="s">
        <v>894</v>
      </c>
      <c r="W1158" s="2"/>
    </row>
    <row r="1159" spans="1:23" ht="15.5" x14ac:dyDescent="0.35">
      <c r="A1159" s="2" t="s">
        <v>1889</v>
      </c>
      <c r="B1159" s="56">
        <v>1135</v>
      </c>
      <c r="C1159" s="2">
        <v>55</v>
      </c>
      <c r="E1159" s="3">
        <v>0</v>
      </c>
      <c r="G1159" s="3">
        <v>0</v>
      </c>
      <c r="I1159" s="3">
        <v>15</v>
      </c>
      <c r="M1159" s="3">
        <v>0</v>
      </c>
      <c r="U1159" s="2">
        <v>5</v>
      </c>
      <c r="V1159" s="2" t="s">
        <v>1889</v>
      </c>
      <c r="W1159" s="2"/>
    </row>
    <row r="1160" spans="1:23" ht="15.5" x14ac:dyDescent="0.35">
      <c r="A1160" s="2" t="s">
        <v>903</v>
      </c>
      <c r="B1160" s="56">
        <v>1136</v>
      </c>
      <c r="C1160" s="2">
        <v>32</v>
      </c>
      <c r="E1160" s="3">
        <v>0.4</v>
      </c>
      <c r="G1160" s="3">
        <v>0.1</v>
      </c>
      <c r="I1160" s="3">
        <v>8.1999999999999993</v>
      </c>
      <c r="M1160" s="3">
        <v>0</v>
      </c>
      <c r="U1160" s="2">
        <v>5</v>
      </c>
      <c r="V1160" s="2" t="s">
        <v>903</v>
      </c>
      <c r="W1160" s="2"/>
    </row>
    <row r="1161" spans="1:23" ht="15.5" x14ac:dyDescent="0.35">
      <c r="A1161" s="2" t="s">
        <v>897</v>
      </c>
      <c r="B1161" s="56">
        <v>1137</v>
      </c>
      <c r="C1161" s="2">
        <v>131</v>
      </c>
      <c r="E1161" s="3">
        <v>1.8</v>
      </c>
      <c r="G1161" s="3">
        <v>12.4</v>
      </c>
      <c r="I1161" s="3">
        <v>5.5</v>
      </c>
      <c r="M1161" s="3">
        <v>0</v>
      </c>
      <c r="U1161" s="2">
        <v>5</v>
      </c>
      <c r="V1161" s="2" t="s">
        <v>897</v>
      </c>
      <c r="W1161" s="2"/>
    </row>
    <row r="1162" spans="1:23" ht="15.5" x14ac:dyDescent="0.35">
      <c r="A1162" s="2" t="s">
        <v>1890</v>
      </c>
      <c r="B1162" s="56">
        <v>1138</v>
      </c>
      <c r="C1162" s="2">
        <v>55</v>
      </c>
      <c r="E1162" s="3">
        <v>0</v>
      </c>
      <c r="G1162" s="3">
        <v>0</v>
      </c>
      <c r="I1162" s="3">
        <v>14.1</v>
      </c>
      <c r="M1162" s="3">
        <v>0</v>
      </c>
      <c r="U1162" s="2">
        <v>5</v>
      </c>
      <c r="V1162" s="2" t="s">
        <v>1891</v>
      </c>
      <c r="W1162" s="2"/>
    </row>
    <row r="1163" spans="1:23" ht="15.5" x14ac:dyDescent="0.35">
      <c r="A1163" s="2" t="s">
        <v>1892</v>
      </c>
      <c r="B1163" s="56">
        <v>1139</v>
      </c>
      <c r="C1163" s="2">
        <v>91</v>
      </c>
      <c r="E1163" s="3">
        <v>1</v>
      </c>
      <c r="G1163" s="3">
        <v>0</v>
      </c>
      <c r="I1163" s="3">
        <v>23.2</v>
      </c>
      <c r="M1163" s="3">
        <v>0</v>
      </c>
      <c r="U1163" s="2">
        <v>5</v>
      </c>
      <c r="V1163" s="2" t="s">
        <v>934</v>
      </c>
      <c r="W1163" s="2"/>
    </row>
    <row r="1164" spans="1:23" ht="15.5" x14ac:dyDescent="0.35">
      <c r="A1164" s="2" t="s">
        <v>924</v>
      </c>
      <c r="B1164" s="56">
        <v>1140</v>
      </c>
      <c r="C1164" s="2">
        <v>83</v>
      </c>
      <c r="E1164" s="3">
        <v>1.6</v>
      </c>
      <c r="G1164" s="3">
        <v>0</v>
      </c>
      <c r="I1164" s="3">
        <v>20.9</v>
      </c>
      <c r="M1164" s="3">
        <v>0</v>
      </c>
      <c r="U1164" s="2">
        <v>5</v>
      </c>
      <c r="V1164" s="2" t="s">
        <v>934</v>
      </c>
      <c r="W1164" s="2"/>
    </row>
    <row r="1165" spans="1:23" ht="15.5" x14ac:dyDescent="0.35">
      <c r="A1165" s="2" t="s">
        <v>1893</v>
      </c>
      <c r="B1165" s="56">
        <v>1141</v>
      </c>
      <c r="C1165" s="2">
        <v>36</v>
      </c>
      <c r="E1165" s="3">
        <v>1</v>
      </c>
      <c r="G1165" s="3">
        <v>0</v>
      </c>
      <c r="I1165" s="3">
        <v>9</v>
      </c>
      <c r="M1165" s="3">
        <v>0</v>
      </c>
      <c r="U1165" s="2">
        <v>5</v>
      </c>
      <c r="V1165" s="2" t="s">
        <v>952</v>
      </c>
      <c r="W1165" s="2"/>
    </row>
    <row r="1166" spans="1:23" ht="15.5" x14ac:dyDescent="0.35">
      <c r="A1166" s="2" t="s">
        <v>1894</v>
      </c>
      <c r="B1166" s="56">
        <v>1142</v>
      </c>
      <c r="C1166" s="2">
        <v>98</v>
      </c>
      <c r="E1166" s="3">
        <v>1.6</v>
      </c>
      <c r="G1166" s="3">
        <v>0</v>
      </c>
      <c r="I1166" s="3">
        <v>22.8</v>
      </c>
      <c r="M1166" s="3">
        <v>0</v>
      </c>
      <c r="U1166" s="2">
        <v>5</v>
      </c>
      <c r="V1166" s="2" t="s">
        <v>1895</v>
      </c>
      <c r="W1166" s="2"/>
    </row>
    <row r="1167" spans="1:23" ht="15.5" x14ac:dyDescent="0.35">
      <c r="A1167" s="2" t="s">
        <v>1896</v>
      </c>
      <c r="B1167" s="56">
        <v>1143</v>
      </c>
      <c r="C1167" s="2">
        <v>98</v>
      </c>
      <c r="E1167" s="3">
        <v>2.5</v>
      </c>
      <c r="G1167" s="3">
        <v>0</v>
      </c>
      <c r="I1167" s="3">
        <v>22.2</v>
      </c>
      <c r="M1167" s="3">
        <v>0</v>
      </c>
      <c r="U1167" s="2">
        <v>5</v>
      </c>
      <c r="V1167" s="2" t="s">
        <v>1895</v>
      </c>
      <c r="W1167" s="2"/>
    </row>
    <row r="1168" spans="1:23" ht="15.5" x14ac:dyDescent="0.35">
      <c r="A1168" s="2" t="s">
        <v>1897</v>
      </c>
      <c r="B1168" s="56">
        <v>1144</v>
      </c>
      <c r="C1168" s="2">
        <v>103</v>
      </c>
      <c r="E1168" s="3">
        <v>2</v>
      </c>
      <c r="G1168" s="3">
        <v>0</v>
      </c>
      <c r="I1168" s="3">
        <v>23</v>
      </c>
      <c r="M1168" s="3">
        <v>0</v>
      </c>
      <c r="U1168" s="2">
        <v>5</v>
      </c>
      <c r="V1168" s="2" t="s">
        <v>1898</v>
      </c>
      <c r="W1168" s="2"/>
    </row>
    <row r="1169" spans="1:23" ht="15.5" x14ac:dyDescent="0.35">
      <c r="A1169" s="2" t="s">
        <v>1899</v>
      </c>
      <c r="B1169" s="56">
        <v>1145</v>
      </c>
      <c r="C1169" s="2">
        <v>103</v>
      </c>
      <c r="E1169" s="3">
        <v>2.4</v>
      </c>
      <c r="G1169" s="3">
        <v>0.8</v>
      </c>
      <c r="I1169" s="3">
        <v>23.2</v>
      </c>
      <c r="M1169" s="3">
        <v>0</v>
      </c>
      <c r="U1169" s="2">
        <v>5</v>
      </c>
      <c r="V1169" s="2" t="s">
        <v>1898</v>
      </c>
      <c r="W1169" s="2"/>
    </row>
    <row r="1170" spans="1:23" ht="15.5" x14ac:dyDescent="0.35">
      <c r="A1170" s="2" t="s">
        <v>1900</v>
      </c>
      <c r="B1170" s="56">
        <v>1146</v>
      </c>
      <c r="C1170" s="2">
        <v>322</v>
      </c>
      <c r="E1170" s="3">
        <v>8</v>
      </c>
      <c r="G1170" s="3">
        <v>0</v>
      </c>
      <c r="I1170" s="3">
        <v>72</v>
      </c>
      <c r="M1170" s="3">
        <v>0</v>
      </c>
      <c r="U1170" s="2">
        <v>5</v>
      </c>
      <c r="V1170" s="2" t="s">
        <v>1716</v>
      </c>
      <c r="W1170" s="2"/>
    </row>
    <row r="1171" spans="1:23" ht="15.5" x14ac:dyDescent="0.35">
      <c r="A1171" s="2" t="s">
        <v>1901</v>
      </c>
      <c r="B1171" s="56">
        <v>1147</v>
      </c>
      <c r="C1171" s="2">
        <v>110</v>
      </c>
      <c r="E1171" s="3">
        <v>1.1000000000000001</v>
      </c>
      <c r="G1171" s="3">
        <v>0</v>
      </c>
      <c r="I1171" s="3">
        <v>27.6</v>
      </c>
      <c r="M1171" s="3">
        <v>0</v>
      </c>
      <c r="U1171" s="2">
        <v>5</v>
      </c>
      <c r="V1171" s="2" t="s">
        <v>1902</v>
      </c>
      <c r="W1171" s="2"/>
    </row>
    <row r="1172" spans="1:23" ht="15.5" x14ac:dyDescent="0.35">
      <c r="A1172" s="2" t="s">
        <v>1903</v>
      </c>
      <c r="B1172" s="56">
        <v>1148</v>
      </c>
      <c r="C1172" s="2">
        <v>110</v>
      </c>
      <c r="E1172" s="3">
        <v>1.4</v>
      </c>
      <c r="G1172" s="3">
        <v>0</v>
      </c>
      <c r="I1172" s="3">
        <v>25.7</v>
      </c>
      <c r="M1172" s="3">
        <v>0</v>
      </c>
      <c r="U1172" s="2">
        <v>5</v>
      </c>
      <c r="V1172" s="2" t="s">
        <v>1904</v>
      </c>
      <c r="W1172" s="2"/>
    </row>
    <row r="1173" spans="1:23" ht="15.5" x14ac:dyDescent="0.35">
      <c r="A1173" s="2" t="s">
        <v>1905</v>
      </c>
      <c r="B1173" s="56">
        <v>1149</v>
      </c>
      <c r="C1173" s="2">
        <v>162</v>
      </c>
      <c r="E1173" s="3">
        <v>0.9</v>
      </c>
      <c r="G1173" s="3">
        <v>0</v>
      </c>
      <c r="I1173" s="3">
        <v>39.299999999999997</v>
      </c>
      <c r="M1173" s="3">
        <v>0</v>
      </c>
      <c r="U1173" s="2">
        <v>5</v>
      </c>
      <c r="V1173" s="2" t="s">
        <v>1906</v>
      </c>
      <c r="W1173" s="2"/>
    </row>
    <row r="1174" spans="1:23" ht="15.5" x14ac:dyDescent="0.35">
      <c r="A1174" s="2" t="s">
        <v>1907</v>
      </c>
      <c r="B1174" s="56">
        <v>1150</v>
      </c>
      <c r="C1174" s="2">
        <v>62</v>
      </c>
      <c r="E1174" s="3">
        <v>1.4</v>
      </c>
      <c r="G1174" s="3">
        <v>0</v>
      </c>
      <c r="I1174" s="3">
        <v>14.3</v>
      </c>
      <c r="M1174" s="3">
        <v>0</v>
      </c>
      <c r="U1174" s="2">
        <v>5</v>
      </c>
      <c r="V1174" s="2" t="s">
        <v>1908</v>
      </c>
      <c r="W1174" s="2"/>
    </row>
    <row r="1175" spans="1:23" ht="15.5" x14ac:dyDescent="0.35">
      <c r="A1175" s="2" t="s">
        <v>780</v>
      </c>
      <c r="B1175" s="56">
        <v>1151</v>
      </c>
      <c r="C1175" s="2">
        <v>62</v>
      </c>
      <c r="E1175" s="3">
        <v>1.5</v>
      </c>
      <c r="G1175" s="3">
        <v>0</v>
      </c>
      <c r="I1175" s="3">
        <v>13.8</v>
      </c>
      <c r="M1175" s="3">
        <v>0</v>
      </c>
      <c r="U1175" s="2">
        <v>5</v>
      </c>
      <c r="V1175" s="2" t="s">
        <v>780</v>
      </c>
      <c r="W1175" s="2"/>
    </row>
    <row r="1176" spans="1:23" ht="15.5" x14ac:dyDescent="0.35">
      <c r="A1176" s="2" t="s">
        <v>1909</v>
      </c>
      <c r="B1176" s="56">
        <v>1152</v>
      </c>
      <c r="C1176" s="2">
        <v>359</v>
      </c>
      <c r="E1176" s="3">
        <v>6</v>
      </c>
      <c r="G1176" s="3">
        <v>0.9</v>
      </c>
      <c r="I1176" s="3">
        <v>79.099999999999994</v>
      </c>
      <c r="M1176" s="3">
        <v>0</v>
      </c>
      <c r="U1176" s="2">
        <v>5</v>
      </c>
      <c r="V1176" s="2" t="s">
        <v>1910</v>
      </c>
      <c r="W1176" s="2"/>
    </row>
    <row r="1177" spans="1:23" ht="15.5" x14ac:dyDescent="0.35">
      <c r="A1177" s="2" t="s">
        <v>1911</v>
      </c>
      <c r="B1177" s="56">
        <v>1153</v>
      </c>
      <c r="C1177" s="2">
        <v>359</v>
      </c>
      <c r="E1177" s="3">
        <v>6</v>
      </c>
      <c r="G1177" s="3">
        <v>1</v>
      </c>
      <c r="I1177" s="3">
        <v>79</v>
      </c>
      <c r="M1177" s="3">
        <v>0</v>
      </c>
      <c r="U1177" s="2">
        <v>5</v>
      </c>
      <c r="V1177" s="2" t="s">
        <v>1912</v>
      </c>
      <c r="W1177" s="2"/>
    </row>
    <row r="1178" spans="1:23" ht="15.5" x14ac:dyDescent="0.35">
      <c r="A1178" s="2" t="s">
        <v>1913</v>
      </c>
      <c r="B1178" s="56">
        <v>1154</v>
      </c>
      <c r="C1178" s="2">
        <v>359</v>
      </c>
      <c r="E1178" s="3">
        <v>6.3</v>
      </c>
      <c r="G1178" s="3">
        <v>0.5</v>
      </c>
      <c r="I1178" s="3">
        <v>79.400000000000006</v>
      </c>
      <c r="M1178" s="3">
        <v>0</v>
      </c>
      <c r="U1178" s="2">
        <v>5</v>
      </c>
      <c r="V1178" s="2" t="s">
        <v>1912</v>
      </c>
      <c r="W1178" s="2"/>
    </row>
    <row r="1179" spans="1:23" ht="15.5" x14ac:dyDescent="0.35">
      <c r="A1179" s="2" t="s">
        <v>1914</v>
      </c>
      <c r="B1179" s="56">
        <v>1155</v>
      </c>
      <c r="C1179" s="2">
        <v>363</v>
      </c>
      <c r="E1179" s="3">
        <v>7</v>
      </c>
      <c r="G1179" s="3">
        <v>3</v>
      </c>
      <c r="I1179" s="3">
        <v>80</v>
      </c>
      <c r="M1179" s="3">
        <v>0</v>
      </c>
      <c r="U1179" s="2">
        <v>5</v>
      </c>
      <c r="V1179" s="2" t="s">
        <v>1915</v>
      </c>
      <c r="W1179" s="2"/>
    </row>
    <row r="1180" spans="1:23" ht="15.5" x14ac:dyDescent="0.35">
      <c r="A1180" s="2" t="s">
        <v>1916</v>
      </c>
      <c r="B1180" s="56">
        <v>1156</v>
      </c>
      <c r="C1180" s="2">
        <v>353</v>
      </c>
      <c r="E1180" s="3">
        <v>6.5</v>
      </c>
      <c r="G1180" s="3">
        <v>2.8</v>
      </c>
      <c r="I1180" s="3">
        <v>79.400000000000006</v>
      </c>
      <c r="M1180" s="3">
        <v>0</v>
      </c>
      <c r="U1180" s="2">
        <v>5</v>
      </c>
      <c r="V1180" s="2" t="s">
        <v>1915</v>
      </c>
      <c r="W1180" s="2"/>
    </row>
    <row r="1181" spans="1:23" ht="15.5" x14ac:dyDescent="0.35">
      <c r="A1181" s="2" t="s">
        <v>1917</v>
      </c>
      <c r="B1181" s="56">
        <v>1157</v>
      </c>
      <c r="C1181" s="2">
        <v>363</v>
      </c>
      <c r="E1181" s="3">
        <v>5.8</v>
      </c>
      <c r="G1181" s="3">
        <v>2.5</v>
      </c>
      <c r="I1181" s="3">
        <v>78.3</v>
      </c>
      <c r="M1181" s="3">
        <v>0</v>
      </c>
      <c r="U1181" s="2">
        <v>5</v>
      </c>
      <c r="V1181" s="2" t="s">
        <v>1918</v>
      </c>
      <c r="W1181" s="2"/>
    </row>
    <row r="1182" spans="1:23" ht="15.5" x14ac:dyDescent="0.35">
      <c r="A1182" s="2" t="s">
        <v>1919</v>
      </c>
      <c r="B1182" s="56">
        <v>1158</v>
      </c>
      <c r="C1182" s="2">
        <v>351</v>
      </c>
      <c r="E1182" s="3">
        <v>7.8</v>
      </c>
      <c r="G1182" s="3">
        <v>0.6</v>
      </c>
      <c r="I1182" s="3">
        <v>80</v>
      </c>
      <c r="M1182" s="3">
        <v>0</v>
      </c>
      <c r="U1182" s="2">
        <v>5</v>
      </c>
      <c r="V1182" s="2" t="s">
        <v>1920</v>
      </c>
      <c r="W1182" s="2"/>
    </row>
    <row r="1183" spans="1:23" ht="15.5" x14ac:dyDescent="0.35">
      <c r="A1183" s="2" t="s">
        <v>1921</v>
      </c>
      <c r="B1183" s="56">
        <v>1159</v>
      </c>
      <c r="C1183" s="2">
        <v>363</v>
      </c>
      <c r="E1183" s="3">
        <v>12</v>
      </c>
      <c r="G1183" s="3">
        <v>6</v>
      </c>
      <c r="I1183" s="3">
        <v>67.3</v>
      </c>
      <c r="M1183" s="3">
        <v>0</v>
      </c>
      <c r="U1183" s="2">
        <v>5</v>
      </c>
      <c r="V1183" s="2" t="s">
        <v>1922</v>
      </c>
      <c r="W1183" s="2"/>
    </row>
    <row r="1184" spans="1:23" ht="15.5" x14ac:dyDescent="0.35">
      <c r="A1184" s="2" t="s">
        <v>1923</v>
      </c>
      <c r="B1184" s="56">
        <v>1160</v>
      </c>
      <c r="C1184" s="2">
        <v>375</v>
      </c>
      <c r="E1184" s="3">
        <v>12.5</v>
      </c>
      <c r="G1184" s="3">
        <v>0</v>
      </c>
      <c r="I1184" s="3">
        <v>75</v>
      </c>
      <c r="M1184" s="3">
        <v>0</v>
      </c>
      <c r="U1184" s="2">
        <v>5</v>
      </c>
      <c r="V1184" s="2" t="s">
        <v>1922</v>
      </c>
      <c r="W1184" s="2"/>
    </row>
    <row r="1185" spans="1:23" ht="15.5" x14ac:dyDescent="0.35">
      <c r="A1185" s="2" t="s">
        <v>1924</v>
      </c>
      <c r="B1185" s="56">
        <v>1161</v>
      </c>
      <c r="C1185" s="2">
        <v>360</v>
      </c>
      <c r="E1185" s="3">
        <v>10</v>
      </c>
      <c r="G1185" s="3">
        <v>0</v>
      </c>
      <c r="I1185" s="3">
        <v>75</v>
      </c>
      <c r="M1185" s="3">
        <v>0</v>
      </c>
      <c r="U1185" s="2">
        <v>5</v>
      </c>
      <c r="V1185" s="2" t="s">
        <v>1925</v>
      </c>
      <c r="W1185" s="2"/>
    </row>
    <row r="1186" spans="1:23" ht="15.5" x14ac:dyDescent="0.35">
      <c r="A1186" s="2" t="s">
        <v>1926</v>
      </c>
      <c r="B1186" s="56">
        <v>1162</v>
      </c>
      <c r="C1186" s="2">
        <v>350</v>
      </c>
      <c r="E1186" s="3">
        <v>0</v>
      </c>
      <c r="G1186" s="3">
        <v>0</v>
      </c>
      <c r="I1186" s="3">
        <v>100</v>
      </c>
      <c r="M1186" s="3">
        <v>0</v>
      </c>
      <c r="U1186" s="2">
        <v>5</v>
      </c>
      <c r="V1186" s="2" t="s">
        <v>1927</v>
      </c>
      <c r="W1186" s="2"/>
    </row>
    <row r="1187" spans="1:23" ht="15.5" x14ac:dyDescent="0.35">
      <c r="A1187" s="2" t="s">
        <v>1928</v>
      </c>
      <c r="B1187" s="56">
        <v>1163</v>
      </c>
      <c r="C1187" s="2">
        <v>300</v>
      </c>
      <c r="E1187" s="3">
        <v>0</v>
      </c>
      <c r="G1187" s="3">
        <v>0</v>
      </c>
      <c r="I1187" s="3">
        <v>100</v>
      </c>
      <c r="M1187" s="3">
        <v>0</v>
      </c>
      <c r="U1187" s="2">
        <v>5</v>
      </c>
      <c r="V1187" s="2" t="s">
        <v>1929</v>
      </c>
      <c r="W1187" s="2"/>
    </row>
    <row r="1188" spans="1:23" ht="15.5" x14ac:dyDescent="0.35">
      <c r="A1188" s="2" t="s">
        <v>1930</v>
      </c>
      <c r="B1188" s="56">
        <v>1164</v>
      </c>
      <c r="C1188" s="2">
        <v>350</v>
      </c>
      <c r="E1188" s="3">
        <v>0</v>
      </c>
      <c r="G1188" s="3">
        <v>0</v>
      </c>
      <c r="I1188" s="3">
        <v>100</v>
      </c>
      <c r="M1188" s="3">
        <v>0</v>
      </c>
      <c r="U1188" s="2">
        <v>5</v>
      </c>
      <c r="V1188" s="2" t="s">
        <v>1931</v>
      </c>
      <c r="W1188" s="2"/>
    </row>
    <row r="1189" spans="1:23" ht="15.5" x14ac:dyDescent="0.35">
      <c r="A1189" s="2" t="s">
        <v>411</v>
      </c>
      <c r="B1189" s="56">
        <v>1165</v>
      </c>
      <c r="C1189" s="2">
        <v>350</v>
      </c>
      <c r="E1189" s="3">
        <v>0</v>
      </c>
      <c r="G1189" s="3">
        <v>0</v>
      </c>
      <c r="I1189" s="3">
        <v>100</v>
      </c>
      <c r="M1189" s="3">
        <v>0</v>
      </c>
      <c r="U1189" s="2">
        <v>5</v>
      </c>
      <c r="V1189" s="2" t="s">
        <v>411</v>
      </c>
      <c r="W1189" s="2"/>
    </row>
    <row r="1190" spans="1:23" ht="15.5" x14ac:dyDescent="0.35">
      <c r="A1190" s="2" t="s">
        <v>1932</v>
      </c>
      <c r="B1190" s="56">
        <v>1166</v>
      </c>
      <c r="C1190" s="2">
        <v>345</v>
      </c>
      <c r="E1190" s="3">
        <v>7.5</v>
      </c>
      <c r="G1190" s="3">
        <v>0</v>
      </c>
      <c r="I1190" s="3">
        <v>75</v>
      </c>
      <c r="M1190" s="3">
        <v>0</v>
      </c>
      <c r="U1190" s="2">
        <v>5</v>
      </c>
      <c r="V1190" s="2" t="s">
        <v>1932</v>
      </c>
      <c r="W1190" s="2"/>
    </row>
    <row r="1191" spans="1:23" ht="15.5" x14ac:dyDescent="0.35">
      <c r="A1191" s="2" t="s">
        <v>1933</v>
      </c>
      <c r="B1191" s="56">
        <v>1167</v>
      </c>
      <c r="C1191" s="2">
        <v>350</v>
      </c>
      <c r="E1191" s="3">
        <v>0</v>
      </c>
      <c r="G1191" s="3">
        <v>0</v>
      </c>
      <c r="I1191" s="3">
        <v>100</v>
      </c>
      <c r="M1191" s="3">
        <v>0</v>
      </c>
      <c r="U1191" s="2">
        <v>5</v>
      </c>
      <c r="V1191" s="2" t="s">
        <v>1929</v>
      </c>
      <c r="W1191" s="2"/>
    </row>
    <row r="1192" spans="1:23" ht="15.5" x14ac:dyDescent="0.35">
      <c r="A1192" s="2" t="s">
        <v>1934</v>
      </c>
      <c r="B1192" s="56">
        <v>1168</v>
      </c>
      <c r="C1192" s="2">
        <v>367</v>
      </c>
      <c r="E1192" s="3">
        <v>0</v>
      </c>
      <c r="G1192" s="3">
        <v>0</v>
      </c>
      <c r="I1192" s="3">
        <v>83.3</v>
      </c>
      <c r="M1192" s="3">
        <v>0</v>
      </c>
      <c r="U1192" s="2">
        <v>5</v>
      </c>
      <c r="V1192" s="2" t="s">
        <v>1935</v>
      </c>
      <c r="W1192" s="2"/>
    </row>
    <row r="1193" spans="1:23" ht="15.5" x14ac:dyDescent="0.35">
      <c r="A1193" s="2" t="s">
        <v>1936</v>
      </c>
      <c r="B1193" s="56">
        <v>1169</v>
      </c>
      <c r="C1193" s="2">
        <v>335</v>
      </c>
      <c r="E1193" s="3">
        <v>2</v>
      </c>
      <c r="G1193" s="3">
        <v>1</v>
      </c>
      <c r="I1193" s="3">
        <v>81</v>
      </c>
      <c r="M1193" s="3">
        <v>0</v>
      </c>
      <c r="U1193" s="2">
        <v>5</v>
      </c>
      <c r="V1193" s="2" t="s">
        <v>1937</v>
      </c>
      <c r="W1193" s="2"/>
    </row>
    <row r="1194" spans="1:23" ht="15.5" x14ac:dyDescent="0.35">
      <c r="A1194" s="2" t="s">
        <v>1938</v>
      </c>
      <c r="B1194" s="56">
        <v>1170</v>
      </c>
      <c r="C1194" s="2">
        <v>290</v>
      </c>
      <c r="E1194" s="3">
        <v>7.5</v>
      </c>
      <c r="G1194" s="3">
        <v>0</v>
      </c>
      <c r="I1194" s="3">
        <v>65</v>
      </c>
      <c r="M1194" s="3">
        <v>0</v>
      </c>
      <c r="U1194" s="2">
        <v>5</v>
      </c>
      <c r="V1194" s="2" t="s">
        <v>1939</v>
      </c>
      <c r="W1194" s="2"/>
    </row>
    <row r="1195" spans="1:23" ht="15.5" x14ac:dyDescent="0.35">
      <c r="A1195" s="2" t="s">
        <v>1940</v>
      </c>
      <c r="B1195" s="56">
        <v>1171</v>
      </c>
      <c r="C1195" s="2">
        <v>335</v>
      </c>
      <c r="E1195" s="3">
        <v>9.1</v>
      </c>
      <c r="G1195" s="3">
        <v>0</v>
      </c>
      <c r="I1195" s="3">
        <v>71.599999999999994</v>
      </c>
      <c r="M1195" s="3">
        <v>0</v>
      </c>
      <c r="U1195" s="2">
        <v>5</v>
      </c>
      <c r="V1195" s="2" t="s">
        <v>1940</v>
      </c>
      <c r="W1195" s="2"/>
    </row>
    <row r="1196" spans="1:23" ht="15.5" x14ac:dyDescent="0.35">
      <c r="A1196" s="2" t="s">
        <v>1941</v>
      </c>
      <c r="B1196" s="56">
        <v>1172</v>
      </c>
      <c r="C1196" s="2">
        <v>290</v>
      </c>
      <c r="E1196" s="3">
        <v>7.5</v>
      </c>
      <c r="G1196" s="3">
        <v>0</v>
      </c>
      <c r="I1196" s="3">
        <v>65</v>
      </c>
      <c r="M1196" s="3">
        <v>0</v>
      </c>
      <c r="U1196" s="2">
        <v>5</v>
      </c>
      <c r="V1196" s="2" t="s">
        <v>1942</v>
      </c>
      <c r="W1196" s="2"/>
    </row>
    <row r="1197" spans="1:23" ht="15.5" x14ac:dyDescent="0.35">
      <c r="A1197" s="2" t="s">
        <v>1943</v>
      </c>
      <c r="B1197" s="56">
        <v>1173</v>
      </c>
      <c r="C1197" s="2">
        <v>330</v>
      </c>
      <c r="E1197" s="3">
        <v>5</v>
      </c>
      <c r="G1197" s="3">
        <v>5</v>
      </c>
      <c r="I1197" s="3">
        <v>70</v>
      </c>
      <c r="M1197" s="3">
        <v>0</v>
      </c>
      <c r="U1197" s="2">
        <v>5</v>
      </c>
      <c r="V1197" s="2" t="s">
        <v>1943</v>
      </c>
      <c r="W1197" s="2"/>
    </row>
    <row r="1198" spans="1:23" ht="15.5" x14ac:dyDescent="0.35">
      <c r="A1198" s="2" t="s">
        <v>1944</v>
      </c>
      <c r="B1198" s="56">
        <v>1174</v>
      </c>
      <c r="C1198" s="2">
        <v>303</v>
      </c>
      <c r="E1198" s="3">
        <v>7.5</v>
      </c>
      <c r="G1198" s="3">
        <v>0</v>
      </c>
      <c r="I1198" s="3">
        <v>72.5</v>
      </c>
      <c r="M1198" s="3">
        <v>0</v>
      </c>
      <c r="U1198" s="2">
        <v>5</v>
      </c>
      <c r="V1198" s="2" t="s">
        <v>1944</v>
      </c>
      <c r="W1198" s="2"/>
    </row>
    <row r="1199" spans="1:23" ht="15.5" x14ac:dyDescent="0.35">
      <c r="A1199" s="2" t="s">
        <v>1945</v>
      </c>
      <c r="B1199" s="56">
        <v>1175</v>
      </c>
      <c r="C1199" s="2">
        <v>334</v>
      </c>
      <c r="E1199" s="3">
        <v>8.6</v>
      </c>
      <c r="G1199" s="3">
        <v>0</v>
      </c>
      <c r="I1199" s="3">
        <v>71.400000000000006</v>
      </c>
      <c r="M1199" s="3">
        <v>0</v>
      </c>
      <c r="U1199" s="2">
        <v>5</v>
      </c>
      <c r="V1199" s="2" t="s">
        <v>1945</v>
      </c>
      <c r="W1199" s="2"/>
    </row>
    <row r="1200" spans="1:23" ht="15.5" x14ac:dyDescent="0.35">
      <c r="A1200" s="2" t="s">
        <v>1946</v>
      </c>
      <c r="B1200" s="56">
        <v>1176</v>
      </c>
      <c r="C1200" s="2">
        <v>338</v>
      </c>
      <c r="E1200" s="3">
        <v>50</v>
      </c>
      <c r="G1200" s="3">
        <v>0</v>
      </c>
      <c r="I1200" s="3">
        <v>75</v>
      </c>
      <c r="M1200" s="3">
        <v>0</v>
      </c>
      <c r="U1200" s="2">
        <v>5</v>
      </c>
      <c r="V1200" s="2" t="s">
        <v>1947</v>
      </c>
      <c r="W1200" s="2"/>
    </row>
    <row r="1201" spans="1:23" ht="15.5" x14ac:dyDescent="0.35">
      <c r="A1201" s="2" t="s">
        <v>1948</v>
      </c>
      <c r="B1201" s="56">
        <v>1177</v>
      </c>
      <c r="C1201" s="2">
        <v>443</v>
      </c>
      <c r="E1201" s="3">
        <v>10</v>
      </c>
      <c r="G1201" s="3">
        <v>15</v>
      </c>
      <c r="I1201" s="3">
        <v>67.5</v>
      </c>
      <c r="M1201" s="3">
        <v>0</v>
      </c>
      <c r="U1201" s="2">
        <v>5</v>
      </c>
      <c r="V1201" s="2" t="s">
        <v>1430</v>
      </c>
      <c r="W1201" s="2"/>
    </row>
    <row r="1202" spans="1:23" ht="15.5" x14ac:dyDescent="0.35">
      <c r="A1202" s="2" t="s">
        <v>1949</v>
      </c>
      <c r="B1202" s="56">
        <v>1178</v>
      </c>
      <c r="C1202" s="2">
        <v>438</v>
      </c>
      <c r="E1202" s="3">
        <v>5</v>
      </c>
      <c r="G1202" s="3">
        <v>12.5</v>
      </c>
      <c r="I1202" s="3">
        <v>75</v>
      </c>
      <c r="M1202" s="3">
        <v>0</v>
      </c>
      <c r="U1202" s="2">
        <v>5</v>
      </c>
      <c r="V1202" s="2" t="s">
        <v>1430</v>
      </c>
      <c r="W1202" s="2"/>
    </row>
    <row r="1203" spans="1:23" ht="15.5" x14ac:dyDescent="0.35">
      <c r="A1203" s="2" t="s">
        <v>1950</v>
      </c>
      <c r="B1203" s="56">
        <v>1179</v>
      </c>
      <c r="C1203" s="2">
        <v>360</v>
      </c>
      <c r="E1203" s="3">
        <v>9</v>
      </c>
      <c r="G1203" s="3">
        <v>0</v>
      </c>
      <c r="I1203" s="3">
        <v>78</v>
      </c>
      <c r="M1203" s="3">
        <v>0</v>
      </c>
      <c r="U1203" s="2">
        <v>5</v>
      </c>
      <c r="V1203" s="2" t="s">
        <v>1951</v>
      </c>
      <c r="W1203" s="2"/>
    </row>
    <row r="1204" spans="1:23" ht="15.5" x14ac:dyDescent="0.35">
      <c r="A1204" s="2" t="s">
        <v>1952</v>
      </c>
      <c r="B1204" s="56">
        <v>1180</v>
      </c>
      <c r="C1204" s="2">
        <v>363</v>
      </c>
      <c r="E1204" s="3">
        <v>12.5</v>
      </c>
      <c r="G1204" s="3">
        <v>0</v>
      </c>
      <c r="I1204" s="3">
        <v>81.3</v>
      </c>
      <c r="M1204" s="3">
        <v>0</v>
      </c>
      <c r="U1204" s="2">
        <v>5</v>
      </c>
      <c r="V1204" s="2" t="s">
        <v>1953</v>
      </c>
      <c r="W1204" s="2"/>
    </row>
    <row r="1205" spans="1:23" ht="15.5" x14ac:dyDescent="0.35">
      <c r="A1205" s="2" t="s">
        <v>1954</v>
      </c>
      <c r="B1205" s="56">
        <v>1181</v>
      </c>
      <c r="C1205" s="2">
        <v>360</v>
      </c>
      <c r="E1205" s="3">
        <v>9.6</v>
      </c>
      <c r="G1205" s="3">
        <v>0.4</v>
      </c>
      <c r="I1205" s="3">
        <v>78.400000000000006</v>
      </c>
      <c r="M1205" s="3">
        <v>0</v>
      </c>
      <c r="U1205" s="2">
        <v>5</v>
      </c>
      <c r="V1205" s="2" t="s">
        <v>1955</v>
      </c>
      <c r="W1205" s="2"/>
    </row>
    <row r="1206" spans="1:23" ht="15.5" x14ac:dyDescent="0.35">
      <c r="A1206" s="2" t="s">
        <v>1956</v>
      </c>
      <c r="B1206" s="56">
        <v>1182</v>
      </c>
      <c r="C1206" s="2">
        <v>324</v>
      </c>
      <c r="E1206" s="3">
        <v>9.5</v>
      </c>
      <c r="G1206" s="3">
        <v>0.1</v>
      </c>
      <c r="I1206" s="3">
        <v>69.599999999999994</v>
      </c>
      <c r="M1206" s="3">
        <v>0</v>
      </c>
      <c r="U1206" s="2">
        <v>5</v>
      </c>
      <c r="V1206" s="2" t="s">
        <v>1492</v>
      </c>
      <c r="W1206" s="2"/>
    </row>
    <row r="1207" spans="1:23" ht="15.5" x14ac:dyDescent="0.35">
      <c r="A1207" s="2" t="s">
        <v>1644</v>
      </c>
      <c r="B1207" s="56">
        <v>1183</v>
      </c>
      <c r="C1207" s="2">
        <v>713</v>
      </c>
      <c r="E1207" s="3">
        <v>12.5</v>
      </c>
      <c r="G1207" s="3">
        <v>0</v>
      </c>
      <c r="I1207" s="3">
        <v>0</v>
      </c>
      <c r="M1207" s="3">
        <v>0</v>
      </c>
      <c r="U1207" s="2">
        <v>5</v>
      </c>
      <c r="V1207" s="2" t="s">
        <v>1644</v>
      </c>
      <c r="W1207" s="2"/>
    </row>
    <row r="1208" spans="1:23" ht="15.5" x14ac:dyDescent="0.35">
      <c r="A1208" s="2" t="s">
        <v>1957</v>
      </c>
      <c r="B1208" s="56">
        <v>1184</v>
      </c>
      <c r="C1208" s="2">
        <v>725</v>
      </c>
      <c r="E1208" s="3">
        <v>0</v>
      </c>
      <c r="G1208" s="3">
        <v>87.5</v>
      </c>
      <c r="I1208" s="3">
        <v>0</v>
      </c>
      <c r="M1208" s="3">
        <v>0</v>
      </c>
      <c r="U1208" s="2">
        <v>5</v>
      </c>
      <c r="V1208" s="2" t="s">
        <v>590</v>
      </c>
      <c r="W1208" s="2"/>
    </row>
    <row r="1209" spans="1:23" ht="15.5" x14ac:dyDescent="0.35">
      <c r="A1209" s="2" t="s">
        <v>1958</v>
      </c>
      <c r="B1209" s="56">
        <v>1185</v>
      </c>
      <c r="C1209" s="2">
        <v>884</v>
      </c>
      <c r="E1209" s="3">
        <v>0</v>
      </c>
      <c r="G1209" s="3">
        <v>100</v>
      </c>
      <c r="I1209" s="3">
        <v>0</v>
      </c>
      <c r="M1209" s="3">
        <v>0</v>
      </c>
      <c r="U1209" s="2">
        <v>5</v>
      </c>
      <c r="V1209" s="2" t="s">
        <v>590</v>
      </c>
      <c r="W1209" s="2"/>
    </row>
    <row r="1210" spans="1:23" ht="15.5" x14ac:dyDescent="0.35">
      <c r="A1210" s="2" t="s">
        <v>1959</v>
      </c>
      <c r="B1210" s="56">
        <v>1186</v>
      </c>
      <c r="C1210" s="2">
        <v>900</v>
      </c>
      <c r="E1210" s="3">
        <v>0</v>
      </c>
      <c r="G1210" s="3">
        <v>100</v>
      </c>
      <c r="I1210" s="3">
        <v>0</v>
      </c>
      <c r="M1210" s="3">
        <v>0</v>
      </c>
      <c r="U1210" s="2">
        <v>5</v>
      </c>
      <c r="V1210" s="2" t="s">
        <v>1960</v>
      </c>
      <c r="W1210" s="2"/>
    </row>
    <row r="1211" spans="1:23" ht="15.5" x14ac:dyDescent="0.35">
      <c r="A1211" s="2" t="s">
        <v>1961</v>
      </c>
      <c r="B1211" s="56">
        <v>1187</v>
      </c>
      <c r="C1211" s="2">
        <v>380</v>
      </c>
      <c r="E1211" s="3">
        <v>0</v>
      </c>
      <c r="G1211" s="3">
        <v>0</v>
      </c>
      <c r="I1211" s="3">
        <v>100</v>
      </c>
      <c r="M1211" s="3">
        <v>0</v>
      </c>
      <c r="U1211" s="2">
        <v>5</v>
      </c>
      <c r="V1211" s="2" t="s">
        <v>1143</v>
      </c>
      <c r="W1211" s="2"/>
    </row>
    <row r="1212" spans="1:23" ht="15.5" x14ac:dyDescent="0.35">
      <c r="A1212" s="2" t="s">
        <v>1962</v>
      </c>
      <c r="B1212" s="56">
        <v>1188</v>
      </c>
      <c r="C1212" s="2">
        <v>400</v>
      </c>
      <c r="E1212" s="3">
        <v>0</v>
      </c>
      <c r="G1212" s="3">
        <v>9.1</v>
      </c>
      <c r="I1212" s="3">
        <v>0</v>
      </c>
      <c r="M1212" s="3">
        <v>0</v>
      </c>
      <c r="U1212" s="2">
        <v>5</v>
      </c>
      <c r="V1212" s="2" t="s">
        <v>1149</v>
      </c>
      <c r="W1212" s="2"/>
    </row>
    <row r="1213" spans="1:23" ht="15.5" x14ac:dyDescent="0.35">
      <c r="A1213" s="2" t="s">
        <v>979</v>
      </c>
      <c r="B1213" s="56">
        <v>1189</v>
      </c>
      <c r="C1213" s="2">
        <v>323</v>
      </c>
      <c r="E1213" s="3">
        <v>0</v>
      </c>
      <c r="G1213" s="3">
        <v>0</v>
      </c>
      <c r="I1213" s="3">
        <v>83.3</v>
      </c>
      <c r="M1213" s="3">
        <v>0</v>
      </c>
      <c r="U1213" s="2">
        <v>5</v>
      </c>
      <c r="V1213" s="2" t="s">
        <v>979</v>
      </c>
      <c r="W1213" s="2"/>
    </row>
    <row r="1214" spans="1:23" ht="15.5" x14ac:dyDescent="0.35">
      <c r="A1214" s="2" t="s">
        <v>1963</v>
      </c>
      <c r="B1214" s="56">
        <v>1190</v>
      </c>
      <c r="C1214" s="2">
        <v>330</v>
      </c>
      <c r="E1214" s="3">
        <v>0</v>
      </c>
      <c r="G1214" s="3">
        <v>0</v>
      </c>
      <c r="I1214" s="3">
        <v>70</v>
      </c>
      <c r="M1214" s="3">
        <v>0</v>
      </c>
      <c r="U1214" s="2">
        <v>5</v>
      </c>
      <c r="V1214" s="2" t="s">
        <v>1173</v>
      </c>
      <c r="W1214" s="2"/>
    </row>
    <row r="1215" spans="1:23" ht="15.5" x14ac:dyDescent="0.35">
      <c r="A1215" s="2" t="s">
        <v>1964</v>
      </c>
      <c r="B1215" s="56">
        <v>1191</v>
      </c>
      <c r="C1215" s="2">
        <v>325</v>
      </c>
      <c r="E1215" s="3">
        <v>0</v>
      </c>
      <c r="G1215" s="3">
        <v>0</v>
      </c>
      <c r="I1215" s="3">
        <v>85</v>
      </c>
      <c r="M1215" s="3">
        <v>0</v>
      </c>
      <c r="U1215" s="2">
        <v>5</v>
      </c>
      <c r="V1215" s="2" t="s">
        <v>1173</v>
      </c>
      <c r="W1215" s="2"/>
    </row>
    <row r="1216" spans="1:23" ht="15.5" x14ac:dyDescent="0.35">
      <c r="A1216" s="2" t="s">
        <v>1965</v>
      </c>
      <c r="B1216" s="56">
        <v>1192</v>
      </c>
      <c r="C1216" s="2">
        <v>329</v>
      </c>
      <c r="E1216" s="3">
        <v>13.2</v>
      </c>
      <c r="G1216" s="3">
        <v>0</v>
      </c>
      <c r="I1216" s="3">
        <v>10.5</v>
      </c>
      <c r="M1216" s="3">
        <v>0</v>
      </c>
      <c r="U1216" s="2">
        <v>5</v>
      </c>
      <c r="V1216" s="2" t="s">
        <v>1966</v>
      </c>
      <c r="W1216" s="2"/>
    </row>
    <row r="1217" spans="1:23" ht="15.5" x14ac:dyDescent="0.35">
      <c r="A1217" s="2" t="s">
        <v>1967</v>
      </c>
      <c r="B1217" s="56">
        <v>1193</v>
      </c>
      <c r="C1217" s="2">
        <v>160</v>
      </c>
      <c r="E1217" s="3">
        <v>0</v>
      </c>
      <c r="G1217" s="3">
        <v>0</v>
      </c>
      <c r="I1217" s="3">
        <v>40</v>
      </c>
      <c r="M1217" s="3">
        <v>0</v>
      </c>
      <c r="U1217" s="2">
        <v>5</v>
      </c>
      <c r="V1217" s="2" t="s">
        <v>1171</v>
      </c>
      <c r="W1217" s="2"/>
    </row>
    <row r="1218" spans="1:23" ht="15.5" x14ac:dyDescent="0.35">
      <c r="A1218" s="2" t="s">
        <v>1968</v>
      </c>
      <c r="B1218" s="56">
        <v>1194</v>
      </c>
      <c r="C1218" s="2">
        <v>449</v>
      </c>
      <c r="E1218" s="3">
        <v>14.2</v>
      </c>
      <c r="G1218" s="3">
        <v>15.3</v>
      </c>
      <c r="I1218" s="3">
        <v>63.4</v>
      </c>
      <c r="L1218" s="2">
        <v>977</v>
      </c>
      <c r="M1218" s="3">
        <v>488</v>
      </c>
      <c r="N1218" s="3">
        <v>7</v>
      </c>
      <c r="O1218" s="4">
        <v>266.7</v>
      </c>
      <c r="P1218" s="4">
        <v>0.55000000000000004</v>
      </c>
      <c r="Q1218" s="4">
        <v>0.55000000000000004</v>
      </c>
      <c r="R1218" s="4">
        <v>5.55</v>
      </c>
      <c r="V1218" s="2" t="s">
        <v>1969</v>
      </c>
      <c r="W1218" s="2"/>
    </row>
    <row r="1219" spans="1:23" ht="15.5" x14ac:dyDescent="0.35">
      <c r="A1219" s="2" t="s">
        <v>1970</v>
      </c>
      <c r="B1219" s="56">
        <v>1195</v>
      </c>
      <c r="M1219" s="3">
        <v>0</v>
      </c>
      <c r="V1219" s="2" t="s">
        <v>1971</v>
      </c>
      <c r="W1219" s="2"/>
    </row>
    <row r="1220" spans="1:23" ht="15.5" x14ac:dyDescent="0.35">
      <c r="A1220" s="2" t="s">
        <v>1972</v>
      </c>
      <c r="B1220" s="56">
        <v>1196</v>
      </c>
      <c r="M1220" s="3">
        <v>0</v>
      </c>
      <c r="V1220" s="2" t="s">
        <v>1972</v>
      </c>
      <c r="W1220" s="2"/>
    </row>
    <row r="1221" spans="1:23" ht="15.5" x14ac:dyDescent="0.35">
      <c r="A1221" s="2" t="s">
        <v>1973</v>
      </c>
      <c r="B1221" s="56">
        <v>1197</v>
      </c>
      <c r="M1221" s="3">
        <v>0</v>
      </c>
      <c r="V1221" s="2" t="s">
        <v>1974</v>
      </c>
      <c r="W1221" s="2"/>
    </row>
    <row r="1222" spans="1:23" ht="15.5" x14ac:dyDescent="0.35">
      <c r="A1222" s="2" t="s">
        <v>1975</v>
      </c>
      <c r="B1222" s="56">
        <v>1198</v>
      </c>
      <c r="M1222" s="3">
        <v>0</v>
      </c>
      <c r="V1222" s="2" t="s">
        <v>1976</v>
      </c>
      <c r="W1222" s="2"/>
    </row>
    <row r="1223" spans="1:23" ht="15.5" x14ac:dyDescent="0.35">
      <c r="A1223" s="2" t="s">
        <v>1977</v>
      </c>
      <c r="B1223" s="56">
        <v>1199</v>
      </c>
      <c r="M1223" s="3">
        <v>0</v>
      </c>
      <c r="N1223" s="3">
        <v>2.5</v>
      </c>
      <c r="O1223" s="4">
        <v>4.7</v>
      </c>
      <c r="V1223" s="2" t="s">
        <v>1978</v>
      </c>
      <c r="W1223" s="2"/>
    </row>
    <row r="1224" spans="1:23" ht="15.5" x14ac:dyDescent="0.35">
      <c r="A1224" s="2" t="s">
        <v>1979</v>
      </c>
      <c r="B1224" s="56">
        <v>1200</v>
      </c>
      <c r="M1224" s="3">
        <v>0</v>
      </c>
      <c r="V1224" s="2" t="s">
        <v>1980</v>
      </c>
      <c r="W1224" s="2"/>
    </row>
    <row r="1225" spans="1:23" ht="15.5" x14ac:dyDescent="0.35">
      <c r="A1225" s="2" t="s">
        <v>1981</v>
      </c>
      <c r="B1225" s="56">
        <v>1201</v>
      </c>
      <c r="M1225" s="3">
        <v>0</v>
      </c>
      <c r="V1225" s="2" t="s">
        <v>1981</v>
      </c>
      <c r="W1225" s="2"/>
    </row>
    <row r="1226" spans="1:23" ht="15.5" x14ac:dyDescent="0.35">
      <c r="A1226" s="2" t="s">
        <v>1982</v>
      </c>
      <c r="B1226" s="56">
        <v>1202</v>
      </c>
      <c r="M1226" s="3">
        <v>0</v>
      </c>
      <c r="V1226" s="2" t="s">
        <v>219</v>
      </c>
      <c r="W1226" s="2"/>
    </row>
    <row r="1227" spans="1:23" ht="15.5" x14ac:dyDescent="0.35">
      <c r="A1227" s="2" t="s">
        <v>1983</v>
      </c>
      <c r="B1227" s="56">
        <v>1203</v>
      </c>
      <c r="M1227" s="3">
        <v>0</v>
      </c>
      <c r="V1227" s="2" t="s">
        <v>1984</v>
      </c>
      <c r="W1227" s="2"/>
    </row>
    <row r="1228" spans="1:23" ht="15.5" x14ac:dyDescent="0.35">
      <c r="A1228" s="2" t="s">
        <v>1985</v>
      </c>
      <c r="B1228" s="56">
        <v>1204</v>
      </c>
      <c r="M1228" s="3">
        <v>0</v>
      </c>
      <c r="V1228" s="2" t="s">
        <v>1985</v>
      </c>
      <c r="W1228" s="2"/>
    </row>
    <row r="1229" spans="1:23" ht="15.5" x14ac:dyDescent="0.35">
      <c r="A1229" s="2" t="s">
        <v>1986</v>
      </c>
      <c r="B1229" s="56">
        <v>1205</v>
      </c>
      <c r="M1229" s="3">
        <v>0</v>
      </c>
      <c r="V1229" s="2" t="s">
        <v>1987</v>
      </c>
      <c r="W1229" s="2"/>
    </row>
    <row r="1230" spans="1:23" ht="15.5" x14ac:dyDescent="0.35">
      <c r="A1230" s="2" t="s">
        <v>1988</v>
      </c>
      <c r="B1230" s="56">
        <v>1206</v>
      </c>
      <c r="M1230" s="3">
        <v>0</v>
      </c>
      <c r="V1230" s="2" t="s">
        <v>1989</v>
      </c>
      <c r="W1230" s="2"/>
    </row>
    <row r="1231" spans="1:23" ht="15.5" x14ac:dyDescent="0.35">
      <c r="A1231" s="2" t="s">
        <v>1990</v>
      </c>
      <c r="B1231" s="56">
        <v>1207</v>
      </c>
      <c r="M1231" s="3">
        <v>0</v>
      </c>
      <c r="V1231" s="2" t="s">
        <v>1990</v>
      </c>
      <c r="W1231" s="2"/>
    </row>
    <row r="1232" spans="1:23" ht="15.5" x14ac:dyDescent="0.35">
      <c r="A1232" s="2" t="s">
        <v>1991</v>
      </c>
      <c r="B1232" s="56">
        <v>1208</v>
      </c>
      <c r="M1232" s="3">
        <v>0</v>
      </c>
      <c r="V1232" s="2" t="s">
        <v>673</v>
      </c>
      <c r="W1232" s="2"/>
    </row>
    <row r="1233" spans="1:23" ht="15.5" x14ac:dyDescent="0.35">
      <c r="A1233" s="2" t="s">
        <v>1992</v>
      </c>
      <c r="B1233" s="56">
        <v>1209</v>
      </c>
      <c r="C1233" s="2">
        <v>82</v>
      </c>
      <c r="E1233" s="3">
        <v>0.3</v>
      </c>
      <c r="G1233" s="3">
        <v>0.1</v>
      </c>
      <c r="I1233" s="3">
        <v>20.5</v>
      </c>
      <c r="J1233" s="3">
        <v>0.4</v>
      </c>
      <c r="L1233" s="2">
        <v>13</v>
      </c>
      <c r="M1233" s="3">
        <v>12</v>
      </c>
      <c r="N1233" s="3">
        <v>0.7</v>
      </c>
      <c r="O1233" s="4">
        <v>0</v>
      </c>
      <c r="V1233" s="2" t="s">
        <v>1993</v>
      </c>
      <c r="W1233" s="2"/>
    </row>
    <row r="1234" spans="1:23" ht="15.5" x14ac:dyDescent="0.35">
      <c r="A1234" s="2" t="s">
        <v>1994</v>
      </c>
      <c r="B1234" s="56">
        <v>1210</v>
      </c>
      <c r="M1234" s="3">
        <v>0</v>
      </c>
      <c r="V1234" s="2" t="s">
        <v>1995</v>
      </c>
      <c r="W1234" s="2"/>
    </row>
    <row r="1235" spans="1:23" ht="15.5" x14ac:dyDescent="0.35">
      <c r="A1235" s="2" t="s">
        <v>1996</v>
      </c>
      <c r="B1235" s="56">
        <v>1211</v>
      </c>
      <c r="M1235" s="3">
        <v>0</v>
      </c>
      <c r="V1235" s="2" t="s">
        <v>1997</v>
      </c>
      <c r="W1235" s="2"/>
    </row>
    <row r="1236" spans="1:23" ht="15.5" x14ac:dyDescent="0.35">
      <c r="A1236" s="2" t="s">
        <v>1998</v>
      </c>
      <c r="B1236" s="56">
        <v>1212</v>
      </c>
      <c r="M1236" s="3">
        <v>0</v>
      </c>
      <c r="V1236" s="2" t="s">
        <v>1998</v>
      </c>
      <c r="W1236" s="2"/>
    </row>
    <row r="1237" spans="1:23" ht="15.5" x14ac:dyDescent="0.35">
      <c r="A1237" s="2" t="s">
        <v>1999</v>
      </c>
      <c r="B1237" s="56">
        <v>1213</v>
      </c>
      <c r="M1237" s="3">
        <v>0</v>
      </c>
      <c r="V1237" s="2" t="s">
        <v>1999</v>
      </c>
      <c r="W1237" s="2"/>
    </row>
    <row r="1238" spans="1:23" ht="15.5" x14ac:dyDescent="0.35">
      <c r="A1238" s="2" t="s">
        <v>2000</v>
      </c>
      <c r="B1238" s="56">
        <v>1214</v>
      </c>
      <c r="M1238" s="3">
        <v>0</v>
      </c>
      <c r="V1238" s="2" t="s">
        <v>2001</v>
      </c>
      <c r="W1238" s="2"/>
    </row>
    <row r="1239" spans="1:23" ht="15.5" x14ac:dyDescent="0.35">
      <c r="A1239" s="2" t="s">
        <v>2002</v>
      </c>
      <c r="B1239" s="56">
        <v>1215</v>
      </c>
      <c r="M1239" s="3">
        <v>0</v>
      </c>
      <c r="V1239" s="2" t="s">
        <v>2003</v>
      </c>
      <c r="W1239" s="2"/>
    </row>
    <row r="1240" spans="1:23" ht="15.5" x14ac:dyDescent="0.35">
      <c r="A1240" s="2" t="s">
        <v>2004</v>
      </c>
      <c r="B1240" s="56">
        <v>1216</v>
      </c>
      <c r="M1240" s="3">
        <v>0</v>
      </c>
      <c r="V1240" s="2" t="s">
        <v>1421</v>
      </c>
      <c r="W1240" s="2"/>
    </row>
    <row r="1241" spans="1:23" ht="15.5" x14ac:dyDescent="0.35">
      <c r="A1241" s="2" t="s">
        <v>2005</v>
      </c>
      <c r="B1241" s="56">
        <v>1217</v>
      </c>
      <c r="M1241" s="3">
        <v>0</v>
      </c>
      <c r="V1241" s="2" t="s">
        <v>2005</v>
      </c>
      <c r="W1241" s="2"/>
    </row>
    <row r="1242" spans="1:23" ht="15.5" x14ac:dyDescent="0.35">
      <c r="A1242" s="2" t="s">
        <v>2006</v>
      </c>
      <c r="B1242" s="56">
        <v>1218</v>
      </c>
      <c r="C1242" s="2">
        <v>330</v>
      </c>
      <c r="E1242" s="3">
        <v>6.4</v>
      </c>
      <c r="G1242" s="3">
        <v>4</v>
      </c>
      <c r="I1242" s="3">
        <v>72.3</v>
      </c>
      <c r="J1242" s="3">
        <v>3</v>
      </c>
      <c r="M1242" s="3">
        <v>0</v>
      </c>
      <c r="O1242" s="4">
        <v>100</v>
      </c>
      <c r="R1242" s="4">
        <v>0.57999999999999996</v>
      </c>
      <c r="V1242" s="2" t="s">
        <v>2006</v>
      </c>
      <c r="W1242" s="2"/>
    </row>
    <row r="1243" spans="1:23" ht="15.5" x14ac:dyDescent="0.35">
      <c r="A1243" s="2" t="s">
        <v>2007</v>
      </c>
      <c r="B1243" s="56">
        <v>1219</v>
      </c>
      <c r="M1243" s="3">
        <v>0</v>
      </c>
      <c r="V1243" s="2" t="s">
        <v>2008</v>
      </c>
      <c r="W1243" s="2"/>
    </row>
    <row r="1244" spans="1:23" ht="15.5" x14ac:dyDescent="0.35">
      <c r="A1244" s="2" t="s">
        <v>2009</v>
      </c>
      <c r="B1244" s="56">
        <v>1220</v>
      </c>
      <c r="M1244" s="3">
        <v>0</v>
      </c>
      <c r="V1244" s="2" t="s">
        <v>2010</v>
      </c>
      <c r="W1244" s="2"/>
    </row>
    <row r="1245" spans="1:23" ht="15.5" x14ac:dyDescent="0.35">
      <c r="A1245" s="2" t="s">
        <v>2011</v>
      </c>
      <c r="B1245" s="56">
        <v>1221</v>
      </c>
      <c r="M1245" s="3">
        <v>0</v>
      </c>
      <c r="V1245" s="2" t="s">
        <v>2012</v>
      </c>
      <c r="W1245" s="2"/>
    </row>
    <row r="1246" spans="1:23" ht="15.5" x14ac:dyDescent="0.35">
      <c r="A1246" s="2" t="s">
        <v>2013</v>
      </c>
      <c r="B1246" s="56">
        <v>1222</v>
      </c>
      <c r="M1246" s="3">
        <v>0</v>
      </c>
      <c r="V1246" s="2" t="s">
        <v>2014</v>
      </c>
      <c r="W1246" s="2"/>
    </row>
    <row r="1247" spans="1:23" ht="15.5" x14ac:dyDescent="0.35">
      <c r="A1247" s="2" t="s">
        <v>2015</v>
      </c>
      <c r="B1247" s="56">
        <v>1223</v>
      </c>
      <c r="M1247" s="3">
        <v>0</v>
      </c>
      <c r="V1247" s="2" t="s">
        <v>673</v>
      </c>
      <c r="W1247" s="2"/>
    </row>
    <row r="1248" spans="1:23" ht="15.5" x14ac:dyDescent="0.35">
      <c r="A1248" s="2" t="s">
        <v>2016</v>
      </c>
      <c r="B1248" s="56">
        <v>1224</v>
      </c>
      <c r="M1248" s="3">
        <v>0</v>
      </c>
      <c r="V1248" s="2" t="s">
        <v>491</v>
      </c>
      <c r="W1248" s="2"/>
    </row>
    <row r="1249" spans="1:51" ht="15.5" x14ac:dyDescent="0.35">
      <c r="A1249" s="2" t="s">
        <v>2017</v>
      </c>
      <c r="B1249" s="56">
        <v>1225</v>
      </c>
      <c r="M1249" s="3">
        <v>0</v>
      </c>
      <c r="V1249" s="2" t="s">
        <v>2017</v>
      </c>
      <c r="W1249" s="2"/>
    </row>
    <row r="1250" spans="1:51" ht="15.5" x14ac:dyDescent="0.35">
      <c r="A1250" s="2" t="s">
        <v>2018</v>
      </c>
      <c r="B1250" s="56">
        <v>1226</v>
      </c>
      <c r="M1250" s="3">
        <v>0</v>
      </c>
      <c r="V1250" s="2" t="s">
        <v>319</v>
      </c>
      <c r="W1250" s="2"/>
    </row>
    <row r="1251" spans="1:51" ht="15.5" x14ac:dyDescent="0.35">
      <c r="A1251" s="2" t="s">
        <v>2019</v>
      </c>
      <c r="B1251" s="56">
        <v>1227</v>
      </c>
      <c r="M1251" s="3">
        <v>0</v>
      </c>
      <c r="V1251" s="2" t="s">
        <v>2020</v>
      </c>
      <c r="W1251" s="2"/>
    </row>
    <row r="1252" spans="1:51" ht="15.5" x14ac:dyDescent="0.35">
      <c r="A1252" s="2" t="s">
        <v>2021</v>
      </c>
      <c r="B1252" s="56">
        <v>1228</v>
      </c>
      <c r="M1252" s="3">
        <v>0</v>
      </c>
      <c r="V1252" s="2" t="s">
        <v>2022</v>
      </c>
      <c r="W1252" s="2"/>
    </row>
    <row r="1253" spans="1:51" ht="15.5" x14ac:dyDescent="0.35">
      <c r="A1253" s="2" t="s">
        <v>2023</v>
      </c>
      <c r="B1253" s="56">
        <v>1229</v>
      </c>
      <c r="M1253" s="3">
        <v>0</v>
      </c>
      <c r="V1253" s="2" t="s">
        <v>2024</v>
      </c>
      <c r="W1253" s="2"/>
    </row>
    <row r="1254" spans="1:51" ht="15.5" x14ac:dyDescent="0.35">
      <c r="A1254" s="2" t="s">
        <v>2025</v>
      </c>
      <c r="B1254" s="56">
        <v>1230</v>
      </c>
      <c r="M1254" s="3">
        <v>0</v>
      </c>
      <c r="V1254" s="2" t="s">
        <v>2025</v>
      </c>
      <c r="W1254" s="2"/>
    </row>
    <row r="1255" spans="1:51" ht="15.5" x14ac:dyDescent="0.35">
      <c r="A1255" s="2" t="s">
        <v>2026</v>
      </c>
      <c r="B1255" s="56">
        <v>1231</v>
      </c>
      <c r="E1255" s="3">
        <v>12.5</v>
      </c>
      <c r="G1255" s="3">
        <v>28</v>
      </c>
      <c r="L1255" s="2">
        <v>480</v>
      </c>
      <c r="M1255" s="3">
        <v>0</v>
      </c>
      <c r="N1255" s="3">
        <v>7.2</v>
      </c>
      <c r="O1255" s="4">
        <v>246</v>
      </c>
      <c r="P1255" s="4">
        <v>0.61</v>
      </c>
      <c r="Q1255" s="4">
        <v>0.72</v>
      </c>
      <c r="R1255" s="4">
        <v>7.81</v>
      </c>
      <c r="V1255" s="2" t="s">
        <v>2027</v>
      </c>
      <c r="W1255" s="2"/>
    </row>
    <row r="1256" spans="1:51" ht="15.5" x14ac:dyDescent="0.35">
      <c r="A1256" s="2" t="s">
        <v>2028</v>
      </c>
      <c r="B1256" s="56">
        <v>1232</v>
      </c>
      <c r="M1256" s="3">
        <v>0</v>
      </c>
      <c r="V1256" s="2" t="s">
        <v>2028</v>
      </c>
      <c r="W1256" s="2"/>
    </row>
    <row r="1257" spans="1:51" ht="15.5" x14ac:dyDescent="0.35">
      <c r="A1257" s="2" t="s">
        <v>2029</v>
      </c>
      <c r="B1257" s="56">
        <v>1233</v>
      </c>
      <c r="M1257" s="3">
        <v>0</v>
      </c>
      <c r="N1257" s="3">
        <v>0.7</v>
      </c>
      <c r="O1257" s="4">
        <v>0</v>
      </c>
      <c r="V1257" s="2" t="s">
        <v>2030</v>
      </c>
      <c r="W1257" s="2"/>
    </row>
    <row r="1258" spans="1:51" ht="15.5" x14ac:dyDescent="0.35">
      <c r="A1258" s="2" t="s">
        <v>2031</v>
      </c>
      <c r="B1258" s="56">
        <v>1234</v>
      </c>
      <c r="M1258" s="3">
        <v>0</v>
      </c>
      <c r="V1258" s="2" t="s">
        <v>2032</v>
      </c>
      <c r="W1258" s="2"/>
    </row>
    <row r="1259" spans="1:51" ht="15.5" x14ac:dyDescent="0.35">
      <c r="A1259" s="2" t="s">
        <v>2033</v>
      </c>
      <c r="B1259" s="56">
        <v>1235</v>
      </c>
      <c r="M1259" s="3">
        <v>0</v>
      </c>
      <c r="V1259" s="2" t="s">
        <v>2033</v>
      </c>
      <c r="W1259" s="2"/>
    </row>
    <row r="1260" spans="1:51" ht="16.5" thickBot="1" x14ac:dyDescent="0.4">
      <c r="A1260" s="2" t="s">
        <v>973</v>
      </c>
      <c r="B1260" s="56">
        <v>1236</v>
      </c>
      <c r="C1260" s="2">
        <v>139</v>
      </c>
      <c r="F1260" s="3">
        <v>17.600000000000001</v>
      </c>
      <c r="H1260" s="3">
        <v>52.2</v>
      </c>
      <c r="I1260" s="3">
        <v>21.1</v>
      </c>
      <c r="J1260" s="3">
        <v>5.3</v>
      </c>
      <c r="K1260" s="3">
        <v>5</v>
      </c>
      <c r="L1260" s="2">
        <v>1.21</v>
      </c>
      <c r="M1260" s="3">
        <v>620</v>
      </c>
      <c r="N1260" s="3">
        <v>10.4</v>
      </c>
      <c r="O1260" s="4">
        <v>5</v>
      </c>
      <c r="P1260" s="4">
        <v>0.98</v>
      </c>
      <c r="Q1260" s="4">
        <v>0.25</v>
      </c>
      <c r="R1260" s="4">
        <v>5</v>
      </c>
      <c r="U1260" s="2">
        <v>1</v>
      </c>
      <c r="V1260" s="2" t="s">
        <v>123</v>
      </c>
      <c r="W1260" s="4"/>
      <c r="X1260" s="3"/>
      <c r="AB1260" s="2"/>
      <c r="AC1260" s="4"/>
      <c r="AD1260" s="4"/>
      <c r="AE1260" s="3"/>
      <c r="AF1260" s="4"/>
      <c r="AG1260" s="3"/>
      <c r="AJ1260">
        <v>15</v>
      </c>
      <c r="AK1260" s="49"/>
      <c r="AL1260" s="50" t="s">
        <v>124</v>
      </c>
      <c r="AM1260" s="51"/>
      <c r="AN1260" s="51" t="s">
        <v>125</v>
      </c>
      <c r="AO1260" s="52">
        <v>12</v>
      </c>
      <c r="AR1260" s="53"/>
      <c r="AS1260" s="54" t="s">
        <v>124</v>
      </c>
      <c r="AT1260" s="54"/>
      <c r="AU1260" s="54"/>
      <c r="AV1260" s="54"/>
      <c r="AW1260" s="54"/>
      <c r="AX1260" s="54"/>
      <c r="AY1260" s="55">
        <v>500</v>
      </c>
    </row>
  </sheetData>
  <mergeCells count="4">
    <mergeCell ref="AK3:AO3"/>
    <mergeCell ref="AR3:AY3"/>
    <mergeCell ref="AN4:AO4"/>
    <mergeCell ref="AW4:AY4"/>
  </mergeCell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D3288-A434-412F-B3DD-DDF2B40B16BD}">
  <dimension ref="A1:G40"/>
  <sheetViews>
    <sheetView topLeftCell="A10" workbookViewId="0">
      <selection activeCell="C17" sqref="C17"/>
    </sheetView>
  </sheetViews>
  <sheetFormatPr baseColWidth="10" defaultRowHeight="14.5" x14ac:dyDescent="0.35"/>
  <cols>
    <col min="1" max="1" width="8.6328125" bestFit="1" customWidth="1"/>
    <col min="2" max="2" width="19" bestFit="1" customWidth="1"/>
    <col min="3" max="3" width="11.81640625" bestFit="1" customWidth="1"/>
    <col min="4" max="4" width="12.453125" style="101" bestFit="1" customWidth="1"/>
    <col min="5" max="5" width="12.453125" style="4" bestFit="1" customWidth="1"/>
    <col min="6" max="6" width="8.7265625" style="4" bestFit="1" customWidth="1"/>
    <col min="7" max="7" width="6.36328125" style="4" bestFit="1" customWidth="1"/>
    <col min="10" max="10" width="8.6328125" bestFit="1" customWidth="1"/>
    <col min="11" max="11" width="12.6328125" bestFit="1" customWidth="1"/>
    <col min="12" max="12" width="7.1796875" bestFit="1" customWidth="1"/>
    <col min="13" max="13" width="12.453125" bestFit="1" customWidth="1"/>
    <col min="14" max="14" width="8.7265625" bestFit="1" customWidth="1"/>
    <col min="15" max="15" width="6.08984375" bestFit="1" customWidth="1"/>
  </cols>
  <sheetData>
    <row r="1" spans="1:7" x14ac:dyDescent="0.35">
      <c r="A1" s="62" t="s">
        <v>2151</v>
      </c>
      <c r="B1" s="62" t="s">
        <v>2152</v>
      </c>
      <c r="C1" s="82" t="s">
        <v>2034</v>
      </c>
      <c r="D1" s="100"/>
      <c r="E1" s="82" t="s">
        <v>2035</v>
      </c>
      <c r="F1" s="82" t="s">
        <v>2036</v>
      </c>
      <c r="G1" s="82" t="s">
        <v>2037</v>
      </c>
    </row>
    <row r="2" spans="1:7" x14ac:dyDescent="0.35">
      <c r="A2" s="62">
        <v>1</v>
      </c>
      <c r="B2" s="62" t="s">
        <v>2153</v>
      </c>
      <c r="C2" s="62">
        <v>45</v>
      </c>
      <c r="D2" s="100">
        <f>+[1]Energéticos!B2</f>
        <v>45</v>
      </c>
      <c r="E2" s="82">
        <f>+[1]Energéticos!C2</f>
        <v>8.3333333333333339</v>
      </c>
      <c r="F2" s="82">
        <f>+[1]Energéticos!D2</f>
        <v>1.6666666666666667</v>
      </c>
      <c r="G2" s="82">
        <f>+[1]Energéticos!E2</f>
        <v>0.33333333333333331</v>
      </c>
    </row>
    <row r="3" spans="1:7" x14ac:dyDescent="0.35">
      <c r="A3" s="62">
        <v>1</v>
      </c>
      <c r="B3" s="62" t="s">
        <v>2154</v>
      </c>
      <c r="C3" s="62">
        <v>13</v>
      </c>
      <c r="D3" s="100">
        <v>12.5</v>
      </c>
      <c r="E3" s="82">
        <v>2.5</v>
      </c>
      <c r="F3" s="82">
        <v>0.5</v>
      </c>
      <c r="G3" s="82">
        <v>0</v>
      </c>
    </row>
    <row r="4" spans="1:7" x14ac:dyDescent="0.35">
      <c r="A4" s="62">
        <v>1</v>
      </c>
      <c r="B4" s="62" t="s">
        <v>2155</v>
      </c>
      <c r="C4" s="62">
        <v>28</v>
      </c>
      <c r="D4" s="100">
        <f>(+'Reguladores Fruta'!B2)/2</f>
        <v>27.5</v>
      </c>
      <c r="E4" s="82">
        <f>(+'Reguladores Fruta'!C2)/2</f>
        <v>6.5</v>
      </c>
      <c r="F4" s="82">
        <f>(+'Reguladores Fruta'!D2)/2</f>
        <v>0.5</v>
      </c>
      <c r="G4" s="82">
        <f>(+'Reguladores Fruta'!E2)/2</f>
        <v>0.5</v>
      </c>
    </row>
    <row r="5" spans="1:7" x14ac:dyDescent="0.35">
      <c r="A5" s="62">
        <v>1</v>
      </c>
      <c r="B5" s="62" t="s">
        <v>2156</v>
      </c>
      <c r="C5" s="62">
        <v>87</v>
      </c>
      <c r="D5" s="100">
        <f>+'Formadores - Lact'!B2</f>
        <v>87</v>
      </c>
      <c r="E5" s="82">
        <f>+'Formadores - Lact'!C2</f>
        <v>6.67</v>
      </c>
      <c r="F5" s="82">
        <f>+'Formadores - Lact'!D2</f>
        <v>4.67</v>
      </c>
      <c r="G5" s="82">
        <f>+'Formadores - Lact'!E2</f>
        <v>4.67</v>
      </c>
    </row>
    <row r="6" spans="1:7" x14ac:dyDescent="0.35">
      <c r="A6" s="62">
        <v>1</v>
      </c>
      <c r="B6" s="62" t="s">
        <v>2157</v>
      </c>
      <c r="C6" s="62">
        <v>43</v>
      </c>
      <c r="D6" s="100">
        <f>('Formadores - Prot'!B2+'Formadores - Prot'!B19+'Formadores - Prot'!B32+'Formadores - Prot'!G41)/4</f>
        <v>42.799679487179482</v>
      </c>
      <c r="E6" s="82">
        <f>('Formadores - Prot'!C2+'Formadores - Prot'!C19+'Formadores - Prot'!C32+'Formadores - Prot'!H41)/4</f>
        <v>4</v>
      </c>
      <c r="F6" s="82">
        <f>('Formadores - Prot'!D2+'Formadores - Prot'!D19+'Formadores - Prot'!D32+'Formadores - Prot'!I41)/4</f>
        <v>3.1882692307692304</v>
      </c>
      <c r="G6" s="82">
        <f>('Formadores - Prot'!E2+'Formadores - Prot'!E19+'Formadores - Prot'!E32+'Formadores - Prot'!J41)/4</f>
        <v>1.4321153846153845</v>
      </c>
    </row>
    <row r="8" spans="1:7" x14ac:dyDescent="0.35">
      <c r="A8" s="62">
        <v>6</v>
      </c>
      <c r="B8" s="62" t="str">
        <f>+B2</f>
        <v>Energeticos</v>
      </c>
      <c r="C8" s="62">
        <f>+A8*C2</f>
        <v>270</v>
      </c>
      <c r="D8" s="100">
        <f>+$A8*D2</f>
        <v>270</v>
      </c>
      <c r="E8" s="82">
        <f t="shared" ref="E8:G8" si="0">+$A8*E2</f>
        <v>50</v>
      </c>
      <c r="F8" s="82">
        <f t="shared" si="0"/>
        <v>10</v>
      </c>
      <c r="G8" s="82">
        <f t="shared" si="0"/>
        <v>2</v>
      </c>
    </row>
    <row r="9" spans="1:7" x14ac:dyDescent="0.35">
      <c r="A9" s="62">
        <v>4</v>
      </c>
      <c r="B9" s="62" t="str">
        <f t="shared" ref="B9:B12" si="1">+B3</f>
        <v>Reguladores V</v>
      </c>
      <c r="C9" s="62">
        <f t="shared" ref="C9:C12" si="2">+A9*C3</f>
        <v>52</v>
      </c>
      <c r="D9" s="100">
        <f t="shared" ref="D9:G11" si="3">+$A9*D3</f>
        <v>50</v>
      </c>
      <c r="E9" s="82">
        <f t="shared" si="3"/>
        <v>10</v>
      </c>
      <c r="F9" s="82">
        <f t="shared" si="3"/>
        <v>2</v>
      </c>
      <c r="G9" s="82">
        <f t="shared" si="3"/>
        <v>0</v>
      </c>
    </row>
    <row r="10" spans="1:7" x14ac:dyDescent="0.35">
      <c r="A10" s="62">
        <v>4</v>
      </c>
      <c r="B10" s="62" t="str">
        <f t="shared" si="1"/>
        <v>Reguladores F</v>
      </c>
      <c r="C10" s="62">
        <f t="shared" si="2"/>
        <v>112</v>
      </c>
      <c r="D10" s="100">
        <f t="shared" si="3"/>
        <v>110</v>
      </c>
      <c r="E10" s="82">
        <f t="shared" si="3"/>
        <v>26</v>
      </c>
      <c r="F10" s="82">
        <f t="shared" si="3"/>
        <v>2</v>
      </c>
      <c r="G10" s="82">
        <f t="shared" si="3"/>
        <v>2</v>
      </c>
    </row>
    <row r="11" spans="1:7" x14ac:dyDescent="0.35">
      <c r="A11" s="62">
        <v>4</v>
      </c>
      <c r="B11" s="62" t="str">
        <f t="shared" si="1"/>
        <v>Formadores L</v>
      </c>
      <c r="C11" s="62">
        <f t="shared" si="2"/>
        <v>348</v>
      </c>
      <c r="D11" s="100">
        <f>+$A11*D5</f>
        <v>348</v>
      </c>
      <c r="E11" s="82">
        <f t="shared" si="3"/>
        <v>26.68</v>
      </c>
      <c r="F11" s="82">
        <f t="shared" si="3"/>
        <v>18.68</v>
      </c>
      <c r="G11" s="82">
        <f t="shared" si="3"/>
        <v>18.68</v>
      </c>
    </row>
    <row r="12" spans="1:7" x14ac:dyDescent="0.35">
      <c r="A12" s="62">
        <v>4</v>
      </c>
      <c r="B12" s="62" t="str">
        <f t="shared" si="1"/>
        <v>Formadores P</v>
      </c>
      <c r="C12" s="62">
        <f t="shared" si="2"/>
        <v>172</v>
      </c>
      <c r="D12" s="100">
        <f t="shared" ref="D12:G12" si="4">+$A12*D6</f>
        <v>171.19871794871793</v>
      </c>
      <c r="E12" s="82">
        <f t="shared" si="4"/>
        <v>16</v>
      </c>
      <c r="F12" s="82">
        <f t="shared" si="4"/>
        <v>12.753076923076922</v>
      </c>
      <c r="G12" s="82">
        <f t="shared" si="4"/>
        <v>5.7284615384615378</v>
      </c>
    </row>
    <row r="13" spans="1:7" x14ac:dyDescent="0.35">
      <c r="A13" s="62">
        <v>1</v>
      </c>
      <c r="B13" s="62" t="s">
        <v>2158</v>
      </c>
      <c r="C13" s="82">
        <f>+G13*9</f>
        <v>45</v>
      </c>
      <c r="D13" s="100">
        <f>+G13*9</f>
        <v>45</v>
      </c>
      <c r="E13" s="82">
        <v>0</v>
      </c>
      <c r="F13" s="82">
        <v>0</v>
      </c>
      <c r="G13" s="82">
        <f>+A13*5</f>
        <v>5</v>
      </c>
    </row>
    <row r="14" spans="1:7" x14ac:dyDescent="0.35">
      <c r="A14" s="62"/>
      <c r="B14" s="82"/>
      <c r="C14" s="82">
        <f>+SUM(C8:C13)</f>
        <v>999</v>
      </c>
      <c r="D14" s="100">
        <f t="shared" ref="D14:G14" si="5">+SUM(D8:D13)</f>
        <v>994.1987179487179</v>
      </c>
      <c r="E14" s="82">
        <f t="shared" si="5"/>
        <v>128.68</v>
      </c>
      <c r="F14" s="82">
        <f t="shared" si="5"/>
        <v>45.433076923076925</v>
      </c>
      <c r="G14" s="82">
        <f t="shared" si="5"/>
        <v>33.408461538461538</v>
      </c>
    </row>
    <row r="15" spans="1:7" ht="15" thickBot="1" x14ac:dyDescent="0.4">
      <c r="D15"/>
    </row>
    <row r="16" spans="1:7" ht="15" thickBot="1" x14ac:dyDescent="0.4">
      <c r="A16" s="118"/>
      <c r="B16" s="114"/>
      <c r="C16" s="114" t="s">
        <v>2195</v>
      </c>
      <c r="D16" s="121" t="s">
        <v>2034</v>
      </c>
      <c r="E16" s="121" t="s">
        <v>2035</v>
      </c>
      <c r="F16" s="121" t="s">
        <v>2036</v>
      </c>
      <c r="G16" s="122" t="s">
        <v>2037</v>
      </c>
    </row>
    <row r="17" spans="1:7" ht="15" thickBot="1" x14ac:dyDescent="0.4">
      <c r="A17" s="118"/>
      <c r="B17" s="114" t="str">
        <f>+Energéticos!A2</f>
        <v>Energéticos</v>
      </c>
      <c r="C17" s="114" t="str">
        <f>+B17</f>
        <v>Energéticos</v>
      </c>
      <c r="D17" s="106">
        <f>+Energéticos!B2</f>
        <v>45</v>
      </c>
      <c r="E17" s="106">
        <f>+Energéticos!C2</f>
        <v>8.3333333333333339</v>
      </c>
      <c r="F17" s="106">
        <f>+Energéticos!D2</f>
        <v>1.6666666666666667</v>
      </c>
      <c r="G17" s="107">
        <f>+Energéticos!E2</f>
        <v>0.33333333333333331</v>
      </c>
    </row>
    <row r="18" spans="1:7" x14ac:dyDescent="0.35">
      <c r="A18" s="119"/>
      <c r="B18" s="114" t="str">
        <f>+'Formadores - Prot'!A2</f>
        <v>Menestras</v>
      </c>
      <c r="C18" s="105" t="s">
        <v>2192</v>
      </c>
      <c r="D18" s="106">
        <f>+'Formadores - Prot'!B2</f>
        <v>86</v>
      </c>
      <c r="E18" s="106">
        <f>+'Formadores - Prot'!C2</f>
        <v>16</v>
      </c>
      <c r="F18" s="106">
        <f>+'Formadores - Prot'!D2</f>
        <v>3.18</v>
      </c>
      <c r="G18" s="107">
        <f>+'Formadores - Prot'!E2</f>
        <v>0.64</v>
      </c>
    </row>
    <row r="19" spans="1:7" x14ac:dyDescent="0.35">
      <c r="A19" s="119"/>
      <c r="B19" s="117" t="str">
        <f>+'Formadores - Prot'!A19</f>
        <v>Carnes bajas en grasa</v>
      </c>
      <c r="C19" s="108"/>
      <c r="D19" s="109">
        <f>+'Formadores - Prot'!B19</f>
        <v>15.865384615384615</v>
      </c>
      <c r="E19" s="109">
        <f>+'Formadores - Prot'!C19</f>
        <v>0</v>
      </c>
      <c r="F19" s="109">
        <f>+'Formadores - Prot'!D19</f>
        <v>3.1730769230769229</v>
      </c>
      <c r="G19" s="110">
        <f>+'Formadores - Prot'!E19</f>
        <v>0.28846153846153844</v>
      </c>
    </row>
    <row r="20" spans="1:7" x14ac:dyDescent="0.35">
      <c r="A20" s="119"/>
      <c r="B20" s="117" t="str">
        <f>+'Formadores - Prot'!A32</f>
        <v>Carnes altas en grasa</v>
      </c>
      <c r="C20" s="108"/>
      <c r="D20" s="109">
        <f>+'Formadores - Prot'!B32</f>
        <v>34.666666666666664</v>
      </c>
      <c r="E20" s="109">
        <f>+'Formadores - Prot'!C32</f>
        <v>0</v>
      </c>
      <c r="F20" s="109">
        <f>+'Formadores - Prot'!D32</f>
        <v>3.2</v>
      </c>
      <c r="G20" s="110">
        <f>+'Formadores - Prot'!E32</f>
        <v>2.4</v>
      </c>
    </row>
    <row r="21" spans="1:7" x14ac:dyDescent="0.35">
      <c r="A21" s="119"/>
      <c r="B21" s="117" t="str">
        <f>+'Formadores - Prot'!A41</f>
        <v>Huevos</v>
      </c>
      <c r="C21" s="108"/>
      <c r="D21" s="109">
        <f>+'Formadores - Prot'!B41</f>
        <v>32.5</v>
      </c>
      <c r="E21" s="109">
        <f>+'Formadores - Prot'!C41</f>
        <v>0</v>
      </c>
      <c r="F21" s="109">
        <f>+'Formadores - Prot'!D41</f>
        <v>3</v>
      </c>
      <c r="G21" s="110">
        <f>+'Formadores - Prot'!E41</f>
        <v>2.25</v>
      </c>
    </row>
    <row r="22" spans="1:7" ht="15" thickBot="1" x14ac:dyDescent="0.4">
      <c r="A22" s="119"/>
      <c r="B22" s="57" t="str">
        <f>+'Formadores - Prot'!A46</f>
        <v>Oleaginosas</v>
      </c>
      <c r="C22" s="111"/>
      <c r="D22" s="112">
        <f>+'Formadores - Prot'!B46</f>
        <v>103.52941176470588</v>
      </c>
      <c r="E22" s="112">
        <f>+'Formadores - Prot'!C46</f>
        <v>3.5789473684210527</v>
      </c>
      <c r="F22" s="112">
        <f>+'Formadores - Prot'!D46</f>
        <v>3.5789473684210527</v>
      </c>
      <c r="G22" s="113">
        <f>+'Formadores - Prot'!E46</f>
        <v>8.9473684210526319</v>
      </c>
    </row>
    <row r="23" spans="1:7" x14ac:dyDescent="0.35">
      <c r="A23" s="119"/>
      <c r="B23" s="114" t="str">
        <f>+'Formadores - Lact'!A2</f>
        <v>Lácteos</v>
      </c>
      <c r="C23" s="105" t="s">
        <v>2193</v>
      </c>
      <c r="D23" s="106">
        <f>+'Formadores - Lact'!B2</f>
        <v>87</v>
      </c>
      <c r="E23" s="106">
        <f>+'Formadores - Lact'!C2</f>
        <v>6.67</v>
      </c>
      <c r="F23" s="106">
        <f>+'Formadores - Lact'!D2</f>
        <v>4.67</v>
      </c>
      <c r="G23" s="107">
        <f>+'Formadores - Lact'!E2</f>
        <v>4.67</v>
      </c>
    </row>
    <row r="24" spans="1:7" x14ac:dyDescent="0.35">
      <c r="A24" s="119"/>
      <c r="B24" s="117" t="str">
        <f>+'Formadores - Lact'!A11</f>
        <v>Bajos en grasa</v>
      </c>
      <c r="C24" s="108"/>
      <c r="D24" s="109">
        <f>+'Formadores - Lact'!B11</f>
        <v>89.38</v>
      </c>
      <c r="E24" s="109">
        <f>+'Formadores - Lact'!C11</f>
        <v>9.43</v>
      </c>
      <c r="F24" s="109">
        <f>+'Formadores - Lact'!D11</f>
        <v>5.5760000000000005</v>
      </c>
      <c r="G24" s="110">
        <f>+'Formadores - Lact'!E11</f>
        <v>3.28</v>
      </c>
    </row>
    <row r="25" spans="1:7" x14ac:dyDescent="0.35">
      <c r="A25" s="119"/>
      <c r="B25" s="117" t="str">
        <f>+'Formadores - Lact'!A15</f>
        <v>Quesos altos en grasa</v>
      </c>
      <c r="C25" s="108"/>
      <c r="D25" s="109">
        <f>+'Formadores - Lact'!B15</f>
        <v>87.551020408163254</v>
      </c>
      <c r="E25" s="109">
        <f>+'Formadores - Lact'!C15</f>
        <v>0.67346938775510201</v>
      </c>
      <c r="F25" s="109">
        <f>+'Formadores - Lact'!D15</f>
        <v>6.7346938775510203</v>
      </c>
      <c r="G25" s="110">
        <f>+'Formadores - Lact'!E15</f>
        <v>6.0612244897959187</v>
      </c>
    </row>
    <row r="26" spans="1:7" ht="15" thickBot="1" x14ac:dyDescent="0.4">
      <c r="A26" s="119"/>
      <c r="B26" s="57" t="str">
        <f>+'Formadores - Lact'!A20</f>
        <v>Oleaginosas</v>
      </c>
      <c r="C26" s="111"/>
      <c r="D26" s="112">
        <f>+'Formadores - Lact'!B20</f>
        <v>130</v>
      </c>
      <c r="E26" s="112">
        <f>+'Formadores - Lact'!C20</f>
        <v>4.7</v>
      </c>
      <c r="F26" s="112">
        <f>+'Formadores - Lact'!D20</f>
        <v>4.7</v>
      </c>
      <c r="G26" s="113">
        <f>+'Formadores - Lact'!E20</f>
        <v>11.75</v>
      </c>
    </row>
    <row r="27" spans="1:7" x14ac:dyDescent="0.35">
      <c r="A27" s="119"/>
      <c r="B27" s="114" t="str">
        <f>+'Reguladores Fruta'!A3</f>
        <v>Frutas</v>
      </c>
      <c r="C27" s="105" t="s">
        <v>2194</v>
      </c>
      <c r="D27" s="114">
        <f>+'Reguladores Fruta'!B2</f>
        <v>55</v>
      </c>
      <c r="E27" s="114">
        <f>+'Reguladores Fruta'!C2</f>
        <v>13</v>
      </c>
      <c r="F27" s="114">
        <f>+'Reguladores Fruta'!D2</f>
        <v>1</v>
      </c>
      <c r="G27" s="115">
        <f>+'Reguladores Fruta'!E2</f>
        <v>1</v>
      </c>
    </row>
    <row r="28" spans="1:7" ht="15" thickBot="1" x14ac:dyDescent="0.4">
      <c r="A28" s="120"/>
      <c r="B28" s="57" t="str">
        <f>+'Reguladores Verdura'!A3</f>
        <v>Verduras</v>
      </c>
      <c r="C28" s="111"/>
      <c r="D28" s="57">
        <f>+'Reguladores Verdura'!B2</f>
        <v>13</v>
      </c>
      <c r="E28" s="57">
        <f>+'Reguladores Verdura'!C2</f>
        <v>2.5</v>
      </c>
      <c r="F28" s="57">
        <f>+'Reguladores Verdura'!D2</f>
        <v>0.5</v>
      </c>
      <c r="G28" s="116">
        <f>+'Reguladores Verdura'!E2</f>
        <v>0</v>
      </c>
    </row>
    <row r="29" spans="1:7" x14ac:dyDescent="0.35">
      <c r="D29"/>
    </row>
    <row r="30" spans="1:7" x14ac:dyDescent="0.35">
      <c r="D30"/>
    </row>
    <row r="31" spans="1:7" x14ac:dyDescent="0.35">
      <c r="D31"/>
    </row>
    <row r="32" spans="1:7" x14ac:dyDescent="0.35">
      <c r="D32"/>
    </row>
    <row r="33" spans="4:4" x14ac:dyDescent="0.35">
      <c r="D33"/>
    </row>
    <row r="34" spans="4:4" x14ac:dyDescent="0.35">
      <c r="D34"/>
    </row>
    <row r="35" spans="4:4" x14ac:dyDescent="0.35">
      <c r="D35"/>
    </row>
    <row r="36" spans="4:4" x14ac:dyDescent="0.35">
      <c r="D36"/>
    </row>
    <row r="37" spans="4:4" x14ac:dyDescent="0.35">
      <c r="D37"/>
    </row>
    <row r="38" spans="4:4" x14ac:dyDescent="0.35">
      <c r="D38"/>
    </row>
    <row r="39" spans="4:4" x14ac:dyDescent="0.35">
      <c r="D39"/>
    </row>
    <row r="40" spans="4:4" x14ac:dyDescent="0.35">
      <c r="D40"/>
    </row>
  </sheetData>
  <mergeCells count="3">
    <mergeCell ref="C18:C22"/>
    <mergeCell ref="C23:C26"/>
    <mergeCell ref="C27:C28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C1B4F-9FC7-4AA3-A5C8-FF364A5EE152}">
  <dimension ref="A1:Q22"/>
  <sheetViews>
    <sheetView zoomScaleNormal="100" workbookViewId="0">
      <selection activeCell="B1" sqref="B1:E2"/>
    </sheetView>
  </sheetViews>
  <sheetFormatPr baseColWidth="10" defaultRowHeight="14.5" x14ac:dyDescent="0.35"/>
  <cols>
    <col min="1" max="1" width="25" customWidth="1"/>
    <col min="2" max="2" width="20.453125" style="63" customWidth="1"/>
    <col min="3" max="3" width="10.90625" style="2"/>
    <col min="7" max="7" width="16.7265625" bestFit="1" customWidth="1"/>
  </cols>
  <sheetData>
    <row r="1" spans="1:17" x14ac:dyDescent="0.35">
      <c r="A1" s="62" t="s">
        <v>2070</v>
      </c>
      <c r="B1" s="61" t="s">
        <v>2034</v>
      </c>
      <c r="C1" s="62" t="s">
        <v>2035</v>
      </c>
      <c r="D1" s="62" t="s">
        <v>2036</v>
      </c>
      <c r="E1" s="62" t="s">
        <v>2037</v>
      </c>
    </row>
    <row r="2" spans="1:17" x14ac:dyDescent="0.35">
      <c r="A2" s="62" t="s">
        <v>2038</v>
      </c>
      <c r="B2" s="64">
        <v>45</v>
      </c>
      <c r="C2" s="64">
        <v>8.3333333333333339</v>
      </c>
      <c r="D2" s="64">
        <v>1.6666666666666667</v>
      </c>
      <c r="E2" s="64">
        <v>0.33333333333333331</v>
      </c>
    </row>
    <row r="4" spans="1:17" x14ac:dyDescent="0.35">
      <c r="A4" s="59" t="s">
        <v>2039</v>
      </c>
      <c r="B4" s="60" t="s">
        <v>2040</v>
      </c>
      <c r="C4" s="61" t="s">
        <v>2041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</row>
    <row r="5" spans="1:17" x14ac:dyDescent="0.35">
      <c r="A5" s="62" t="s">
        <v>2042</v>
      </c>
      <c r="B5" s="60" t="s">
        <v>2043</v>
      </c>
      <c r="C5" s="61">
        <f>118/3</f>
        <v>39.333333333333336</v>
      </c>
    </row>
    <row r="6" spans="1:17" x14ac:dyDescent="0.35">
      <c r="A6" s="2" t="s">
        <v>358</v>
      </c>
      <c r="B6" s="60" t="s">
        <v>2044</v>
      </c>
      <c r="C6" s="61">
        <f>41/3</f>
        <v>13.666666666666666</v>
      </c>
    </row>
    <row r="7" spans="1:17" x14ac:dyDescent="0.35">
      <c r="A7" s="62" t="s">
        <v>2045</v>
      </c>
      <c r="B7" s="60" t="s">
        <v>2046</v>
      </c>
      <c r="C7" s="61">
        <f>44/3</f>
        <v>14.666666666666666</v>
      </c>
    </row>
    <row r="8" spans="1:17" x14ac:dyDescent="0.35">
      <c r="A8" s="62" t="s">
        <v>1948</v>
      </c>
      <c r="B8" s="60" t="s">
        <v>2047</v>
      </c>
      <c r="C8" s="61">
        <v>10.333333333333334</v>
      </c>
    </row>
    <row r="9" spans="1:17" x14ac:dyDescent="0.35">
      <c r="A9" s="62" t="s">
        <v>2048</v>
      </c>
      <c r="B9" s="60" t="s">
        <v>2049</v>
      </c>
      <c r="C9" s="61">
        <v>39</v>
      </c>
    </row>
    <row r="10" spans="1:17" x14ac:dyDescent="0.35">
      <c r="A10" s="62" t="s">
        <v>2050</v>
      </c>
      <c r="B10" s="60" t="s">
        <v>2051</v>
      </c>
      <c r="C10" s="61">
        <v>16.333333333333332</v>
      </c>
    </row>
    <row r="11" spans="1:17" x14ac:dyDescent="0.35">
      <c r="A11" s="62" t="s">
        <v>2052</v>
      </c>
      <c r="B11" s="60" t="s">
        <v>2049</v>
      </c>
      <c r="C11" s="61">
        <v>52.333333333333336</v>
      </c>
    </row>
    <row r="12" spans="1:17" x14ac:dyDescent="0.35">
      <c r="A12" s="62" t="s">
        <v>2053</v>
      </c>
      <c r="B12" s="60" t="s">
        <v>2044</v>
      </c>
      <c r="C12" s="61">
        <v>13</v>
      </c>
    </row>
    <row r="14" spans="1:17" x14ac:dyDescent="0.35">
      <c r="A14" s="59" t="s">
        <v>2054</v>
      </c>
      <c r="B14" s="60" t="s">
        <v>2040</v>
      </c>
      <c r="C14" s="61" t="s">
        <v>2041</v>
      </c>
    </row>
    <row r="15" spans="1:17" x14ac:dyDescent="0.35">
      <c r="A15" s="62" t="s">
        <v>2055</v>
      </c>
      <c r="B15" s="60" t="s">
        <v>2056</v>
      </c>
      <c r="C15" s="61">
        <v>104.66666666666667</v>
      </c>
    </row>
    <row r="16" spans="1:17" x14ac:dyDescent="0.35">
      <c r="A16" s="62" t="s">
        <v>2057</v>
      </c>
      <c r="B16" s="60" t="s">
        <v>2058</v>
      </c>
      <c r="C16" s="61">
        <v>38.666666666666664</v>
      </c>
    </row>
    <row r="17" spans="1:3" x14ac:dyDescent="0.35">
      <c r="A17" s="62" t="s">
        <v>2059</v>
      </c>
      <c r="B17" s="60" t="s">
        <v>2060</v>
      </c>
      <c r="C17" s="61">
        <v>72.666666666666671</v>
      </c>
    </row>
    <row r="18" spans="1:3" x14ac:dyDescent="0.35">
      <c r="A18" s="62" t="s">
        <v>2061</v>
      </c>
      <c r="B18" s="60" t="s">
        <v>2058</v>
      </c>
      <c r="C18" s="61">
        <v>43.666666666666664</v>
      </c>
    </row>
    <row r="19" spans="1:3" x14ac:dyDescent="0.35">
      <c r="A19" s="62" t="s">
        <v>2062</v>
      </c>
      <c r="B19" s="60" t="s">
        <v>2063</v>
      </c>
      <c r="C19" s="61">
        <v>46.333333333333336</v>
      </c>
    </row>
    <row r="20" spans="1:3" x14ac:dyDescent="0.35">
      <c r="A20" s="62" t="s">
        <v>2064</v>
      </c>
      <c r="B20" s="60" t="s">
        <v>2065</v>
      </c>
      <c r="C20" s="61">
        <v>30</v>
      </c>
    </row>
    <row r="21" spans="1:3" x14ac:dyDescent="0.35">
      <c r="A21" s="62" t="s">
        <v>2066</v>
      </c>
      <c r="B21" s="60" t="s">
        <v>2065</v>
      </c>
      <c r="C21" s="61">
        <v>27.666666666666668</v>
      </c>
    </row>
    <row r="22" spans="1:3" x14ac:dyDescent="0.35">
      <c r="B22" s="2"/>
      <c r="C2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F016-7252-4564-BE12-683C3A8D154D}">
  <dimension ref="A1:J60"/>
  <sheetViews>
    <sheetView topLeftCell="A40" zoomScaleNormal="100" workbookViewId="0">
      <selection activeCell="E41" sqref="A41:E41"/>
    </sheetView>
  </sheetViews>
  <sheetFormatPr baseColWidth="10" defaultRowHeight="14.5" x14ac:dyDescent="0.35"/>
  <cols>
    <col min="1" max="1" width="25" style="72" customWidth="1"/>
    <col min="2" max="2" width="20.453125" style="75" customWidth="1"/>
    <col min="3" max="3" width="10.90625" style="73"/>
    <col min="4" max="6" width="10.90625" style="72"/>
    <col min="7" max="7" width="16.7265625" style="72" bestFit="1" customWidth="1"/>
    <col min="8" max="16384" width="10.90625" style="72"/>
  </cols>
  <sheetData>
    <row r="1" spans="1:5" x14ac:dyDescent="0.35">
      <c r="A1" s="77"/>
      <c r="B1" s="79" t="s">
        <v>2034</v>
      </c>
      <c r="C1" s="77" t="s">
        <v>2035</v>
      </c>
      <c r="D1" s="77" t="s">
        <v>2036</v>
      </c>
      <c r="E1" s="77" t="s">
        <v>2037</v>
      </c>
    </row>
    <row r="2" spans="1:5" x14ac:dyDescent="0.35">
      <c r="A2" s="83" t="s">
        <v>2071</v>
      </c>
      <c r="B2" s="84">
        <v>86</v>
      </c>
      <c r="C2" s="84">
        <v>16</v>
      </c>
      <c r="D2" s="84">
        <v>3.18</v>
      </c>
      <c r="E2" s="84">
        <v>0.64</v>
      </c>
    </row>
    <row r="3" spans="1:5" x14ac:dyDescent="0.35">
      <c r="D3" s="76"/>
    </row>
    <row r="4" spans="1:5" x14ac:dyDescent="0.35">
      <c r="A4" s="77" t="s">
        <v>2071</v>
      </c>
      <c r="B4" s="78" t="s">
        <v>2072</v>
      </c>
      <c r="C4" s="79"/>
      <c r="D4" s="75"/>
    </row>
    <row r="5" spans="1:5" x14ac:dyDescent="0.35">
      <c r="A5" s="77" t="s">
        <v>2073</v>
      </c>
      <c r="B5" s="78" t="s">
        <v>2074</v>
      </c>
      <c r="C5" s="79">
        <v>81</v>
      </c>
      <c r="D5" s="76"/>
      <c r="E5" s="75"/>
    </row>
    <row r="6" spans="1:5" x14ac:dyDescent="0.35">
      <c r="A6" s="77" t="s">
        <v>2075</v>
      </c>
      <c r="B6" s="78" t="s">
        <v>2076</v>
      </c>
      <c r="C6" s="79">
        <v>27.87</v>
      </c>
      <c r="D6" s="75"/>
    </row>
    <row r="7" spans="1:5" x14ac:dyDescent="0.35">
      <c r="A7" s="77" t="s">
        <v>2077</v>
      </c>
      <c r="B7" s="78" t="s">
        <v>2074</v>
      </c>
      <c r="C7" s="79">
        <v>101</v>
      </c>
      <c r="D7" s="75"/>
    </row>
    <row r="8" spans="1:5" x14ac:dyDescent="0.35">
      <c r="A8" s="77" t="s">
        <v>2078</v>
      </c>
      <c r="B8" s="78" t="s">
        <v>2079</v>
      </c>
      <c r="C8" s="79">
        <v>25.44</v>
      </c>
      <c r="D8" s="75"/>
    </row>
    <row r="9" spans="1:5" x14ac:dyDescent="0.35">
      <c r="A9" s="77" t="s">
        <v>2080</v>
      </c>
      <c r="B9" s="78" t="s">
        <v>2076</v>
      </c>
      <c r="C9" s="79">
        <v>26</v>
      </c>
      <c r="D9" s="75"/>
    </row>
    <row r="10" spans="1:5" x14ac:dyDescent="0.35">
      <c r="A10" s="77" t="s">
        <v>2081</v>
      </c>
      <c r="B10" s="78" t="s">
        <v>2074</v>
      </c>
      <c r="C10" s="79">
        <v>86.5</v>
      </c>
      <c r="D10" s="75"/>
    </row>
    <row r="11" spans="1:5" x14ac:dyDescent="0.35">
      <c r="A11" s="77" t="s">
        <v>2082</v>
      </c>
      <c r="B11" s="78" t="s">
        <v>2079</v>
      </c>
      <c r="C11" s="79">
        <v>23.53</v>
      </c>
      <c r="D11" s="75"/>
    </row>
    <row r="12" spans="1:5" x14ac:dyDescent="0.35">
      <c r="A12" s="77" t="s">
        <v>529</v>
      </c>
      <c r="B12" s="78" t="s">
        <v>2083</v>
      </c>
      <c r="C12" s="79">
        <v>56.6</v>
      </c>
      <c r="D12" s="75"/>
    </row>
    <row r="13" spans="1:5" x14ac:dyDescent="0.35">
      <c r="A13" s="77" t="s">
        <v>538</v>
      </c>
      <c r="B13" s="78" t="s">
        <v>2074</v>
      </c>
      <c r="C13" s="79">
        <v>88.4</v>
      </c>
      <c r="D13" s="75"/>
    </row>
    <row r="14" spans="1:5" x14ac:dyDescent="0.35">
      <c r="A14" s="77" t="s">
        <v>2084</v>
      </c>
      <c r="B14" s="78" t="s">
        <v>2085</v>
      </c>
      <c r="C14" s="79">
        <v>25.44</v>
      </c>
      <c r="D14" s="75"/>
    </row>
    <row r="15" spans="1:5" x14ac:dyDescent="0.35">
      <c r="A15" s="77" t="s">
        <v>2086</v>
      </c>
      <c r="B15" s="78" t="s">
        <v>2087</v>
      </c>
      <c r="C15" s="79">
        <v>83.32</v>
      </c>
      <c r="D15" s="75"/>
      <c r="E15" s="72">
        <f>52/15</f>
        <v>3.4666666666666668</v>
      </c>
    </row>
    <row r="16" spans="1:5" x14ac:dyDescent="0.35">
      <c r="A16" s="77" t="s">
        <v>2088</v>
      </c>
      <c r="B16" s="78" t="s">
        <v>2079</v>
      </c>
      <c r="C16" s="79">
        <v>26.08</v>
      </c>
      <c r="D16" s="75"/>
    </row>
    <row r="18" spans="1:5" x14ac:dyDescent="0.35">
      <c r="A18" s="77"/>
      <c r="B18" s="79" t="s">
        <v>2034</v>
      </c>
      <c r="C18" s="77" t="s">
        <v>2035</v>
      </c>
      <c r="D18" s="77" t="s">
        <v>2036</v>
      </c>
      <c r="E18" s="77" t="s">
        <v>2037</v>
      </c>
    </row>
    <row r="19" spans="1:5" x14ac:dyDescent="0.35">
      <c r="A19" s="83" t="s">
        <v>2089</v>
      </c>
      <c r="B19" s="84">
        <f>55/E15</f>
        <v>15.865384615384615</v>
      </c>
      <c r="C19" s="84">
        <v>0</v>
      </c>
      <c r="D19" s="84">
        <f>11/E15</f>
        <v>3.1730769230769229</v>
      </c>
      <c r="E19" s="84">
        <f>1/E15</f>
        <v>0.28846153846153844</v>
      </c>
    </row>
    <row r="20" spans="1:5" x14ac:dyDescent="0.35">
      <c r="A20" s="74"/>
      <c r="B20" s="74"/>
      <c r="C20" s="74"/>
      <c r="D20" s="74"/>
      <c r="E20" s="74"/>
    </row>
    <row r="21" spans="1:5" x14ac:dyDescent="0.35">
      <c r="A21" s="77" t="s">
        <v>2090</v>
      </c>
      <c r="B21" s="78" t="s">
        <v>2091</v>
      </c>
      <c r="C21" s="79">
        <v>10</v>
      </c>
      <c r="D21" s="73"/>
    </row>
    <row r="22" spans="1:5" x14ac:dyDescent="0.35">
      <c r="A22" s="77" t="s">
        <v>2092</v>
      </c>
      <c r="B22" s="78" t="s">
        <v>2093</v>
      </c>
      <c r="C22" s="79">
        <v>13</v>
      </c>
      <c r="D22" s="73"/>
    </row>
    <row r="23" spans="1:5" x14ac:dyDescent="0.35">
      <c r="A23" s="77" t="s">
        <v>2094</v>
      </c>
      <c r="B23" s="78" t="s">
        <v>2093</v>
      </c>
      <c r="C23" s="79">
        <v>13.269230769230768</v>
      </c>
      <c r="D23" s="73"/>
    </row>
    <row r="24" spans="1:5" x14ac:dyDescent="0.35">
      <c r="A24" s="77" t="s">
        <v>2095</v>
      </c>
      <c r="B24" s="78" t="s">
        <v>2096</v>
      </c>
      <c r="C24" s="79">
        <v>12.692307692307692</v>
      </c>
      <c r="D24" s="73"/>
    </row>
    <row r="25" spans="1:5" x14ac:dyDescent="0.35">
      <c r="A25" s="77" t="s">
        <v>2097</v>
      </c>
      <c r="B25" s="78" t="s">
        <v>2098</v>
      </c>
      <c r="C25" s="79">
        <v>23.076923076923077</v>
      </c>
      <c r="D25" s="73"/>
    </row>
    <row r="26" spans="1:5" x14ac:dyDescent="0.35">
      <c r="A26" s="77" t="s">
        <v>2099</v>
      </c>
      <c r="B26" s="78" t="s">
        <v>2100</v>
      </c>
      <c r="C26" s="79">
        <v>15.576923076923077</v>
      </c>
      <c r="D26" s="73"/>
    </row>
    <row r="27" spans="1:5" x14ac:dyDescent="0.35">
      <c r="A27" s="77" t="s">
        <v>2101</v>
      </c>
      <c r="B27" s="78" t="s">
        <v>2093</v>
      </c>
      <c r="C27" s="79">
        <v>15</v>
      </c>
      <c r="D27" s="73"/>
    </row>
    <row r="28" spans="1:5" x14ac:dyDescent="0.35">
      <c r="A28" s="77" t="s">
        <v>2102</v>
      </c>
      <c r="B28" s="78" t="s">
        <v>2098</v>
      </c>
      <c r="C28" s="79">
        <v>19.038461538461537</v>
      </c>
      <c r="D28" s="73"/>
    </row>
    <row r="29" spans="1:5" x14ac:dyDescent="0.35">
      <c r="A29" s="77" t="s">
        <v>2103</v>
      </c>
      <c r="B29" s="78" t="s">
        <v>2098</v>
      </c>
      <c r="C29" s="79">
        <v>17.596153846153847</v>
      </c>
      <c r="D29" s="73"/>
    </row>
    <row r="31" spans="1:5" x14ac:dyDescent="0.35">
      <c r="A31" s="77"/>
      <c r="B31" s="79" t="s">
        <v>2034</v>
      </c>
      <c r="C31" s="77" t="s">
        <v>2035</v>
      </c>
      <c r="D31" s="77" t="s">
        <v>2036</v>
      </c>
      <c r="E31" s="77" t="s">
        <v>2037</v>
      </c>
    </row>
    <row r="32" spans="1:5" x14ac:dyDescent="0.35">
      <c r="A32" s="83" t="s">
        <v>2104</v>
      </c>
      <c r="B32" s="84">
        <f>+(130*3.2)/12</f>
        <v>34.666666666666664</v>
      </c>
      <c r="C32" s="84">
        <v>0</v>
      </c>
      <c r="D32" s="84">
        <v>3.2</v>
      </c>
      <c r="E32" s="84">
        <f>+(9*3.2)/12</f>
        <v>2.4</v>
      </c>
    </row>
    <row r="33" spans="1:10" x14ac:dyDescent="0.35">
      <c r="A33" s="74"/>
      <c r="B33" s="74"/>
      <c r="C33" s="74"/>
      <c r="D33" s="74"/>
      <c r="E33" s="74"/>
    </row>
    <row r="34" spans="1:10" x14ac:dyDescent="0.35">
      <c r="A34" s="85" t="s">
        <v>2104</v>
      </c>
      <c r="B34" s="86" t="s">
        <v>2040</v>
      </c>
      <c r="C34" s="87" t="s">
        <v>2105</v>
      </c>
      <c r="D34" s="75"/>
    </row>
    <row r="35" spans="1:10" x14ac:dyDescent="0.35">
      <c r="A35" s="77" t="s">
        <v>2106</v>
      </c>
      <c r="B35" s="78" t="s">
        <v>2107</v>
      </c>
      <c r="C35" s="79">
        <v>9.6</v>
      </c>
      <c r="D35" s="75"/>
    </row>
    <row r="36" spans="1:10" x14ac:dyDescent="0.35">
      <c r="A36" s="77" t="s">
        <v>2108</v>
      </c>
      <c r="B36" s="78" t="s">
        <v>2044</v>
      </c>
      <c r="C36" s="79">
        <v>18.399999999999999</v>
      </c>
      <c r="D36" s="75"/>
    </row>
    <row r="37" spans="1:10" x14ac:dyDescent="0.35">
      <c r="A37" s="77" t="s">
        <v>2109</v>
      </c>
      <c r="B37" s="78" t="s">
        <v>2110</v>
      </c>
      <c r="C37" s="79">
        <v>22.666666666666664</v>
      </c>
      <c r="D37" s="75"/>
    </row>
    <row r="38" spans="1:10" x14ac:dyDescent="0.35">
      <c r="A38" s="77" t="s">
        <v>2111</v>
      </c>
      <c r="B38" s="78" t="s">
        <v>2112</v>
      </c>
      <c r="C38" s="79">
        <v>27.199999999999996</v>
      </c>
    </row>
    <row r="40" spans="1:10" x14ac:dyDescent="0.35">
      <c r="G40" s="73" t="s">
        <v>2034</v>
      </c>
      <c r="H40" s="72" t="s">
        <v>2035</v>
      </c>
      <c r="I40" s="72" t="s">
        <v>2036</v>
      </c>
      <c r="J40" s="72" t="s">
        <v>2037</v>
      </c>
    </row>
    <row r="41" spans="1:10" x14ac:dyDescent="0.35">
      <c r="A41" s="83" t="s">
        <v>2113</v>
      </c>
      <c r="B41" s="78">
        <v>32.5</v>
      </c>
      <c r="C41" s="79">
        <v>0</v>
      </c>
      <c r="D41" s="72">
        <v>3</v>
      </c>
      <c r="E41" s="72">
        <f>9/4</f>
        <v>2.25</v>
      </c>
      <c r="G41" s="74">
        <f>+(130*3.2)/12</f>
        <v>34.666666666666664</v>
      </c>
      <c r="H41" s="74">
        <v>0</v>
      </c>
      <c r="I41" s="74">
        <v>3.2</v>
      </c>
      <c r="J41" s="74">
        <f>+(9*3.2)/12</f>
        <v>2.4</v>
      </c>
    </row>
    <row r="42" spans="1:10" x14ac:dyDescent="0.35">
      <c r="A42" s="84" t="s">
        <v>2114</v>
      </c>
      <c r="B42" s="84" t="s">
        <v>2115</v>
      </c>
      <c r="C42" s="84">
        <v>19.5</v>
      </c>
      <c r="D42" s="74"/>
      <c r="E42" s="74"/>
    </row>
    <row r="43" spans="1:10" x14ac:dyDescent="0.35">
      <c r="A43" s="84" t="s">
        <v>2116</v>
      </c>
      <c r="B43" s="84" t="s">
        <v>2117</v>
      </c>
      <c r="C43" s="84">
        <v>23</v>
      </c>
      <c r="D43" s="74"/>
      <c r="E43" s="74"/>
    </row>
    <row r="44" spans="1:10" x14ac:dyDescent="0.35">
      <c r="A44" s="74"/>
      <c r="B44" s="74"/>
      <c r="C44" s="74"/>
      <c r="D44" s="74"/>
      <c r="E44" s="74"/>
    </row>
    <row r="45" spans="1:10" x14ac:dyDescent="0.35">
      <c r="A45" s="74"/>
      <c r="B45" s="74"/>
      <c r="C45" s="74"/>
      <c r="D45" s="74"/>
      <c r="E45" s="74"/>
    </row>
    <row r="46" spans="1:10" x14ac:dyDescent="0.35">
      <c r="A46" s="83" t="s">
        <v>2133</v>
      </c>
      <c r="B46" s="60">
        <f>110*0.941176470588235</f>
        <v>103.52941176470588</v>
      </c>
      <c r="C46" s="61">
        <f>4*0.894736842105263</f>
        <v>3.5789473684210527</v>
      </c>
      <c r="D46" s="84">
        <f>4*0.894736842105263</f>
        <v>3.5789473684210527</v>
      </c>
      <c r="E46" s="84">
        <f>10*0.894736842105263</f>
        <v>8.9473684210526319</v>
      </c>
    </row>
    <row r="47" spans="1:10" x14ac:dyDescent="0.35">
      <c r="A47" s="62" t="s">
        <v>569</v>
      </c>
      <c r="B47" s="103" t="s">
        <v>2138</v>
      </c>
      <c r="C47" s="104">
        <f>14*1.11764705882353</f>
        <v>15.647058823529413</v>
      </c>
      <c r="D47" s="74"/>
      <c r="E47" s="74"/>
    </row>
    <row r="48" spans="1:10" x14ac:dyDescent="0.35">
      <c r="A48" s="62" t="s">
        <v>2135</v>
      </c>
      <c r="B48" s="60" t="s">
        <v>2139</v>
      </c>
      <c r="C48" s="61">
        <v>16</v>
      </c>
      <c r="D48" s="74"/>
      <c r="E48" s="74"/>
    </row>
    <row r="49" spans="1:7" x14ac:dyDescent="0.35">
      <c r="A49" s="62" t="s">
        <v>591</v>
      </c>
      <c r="B49" s="60" t="s">
        <v>2140</v>
      </c>
      <c r="C49" s="61">
        <f>4*17/5</f>
        <v>13.6</v>
      </c>
      <c r="D49" s="74"/>
      <c r="E49" s="74"/>
    </row>
    <row r="50" spans="1:7" x14ac:dyDescent="0.35">
      <c r="A50" s="74"/>
      <c r="B50" s="74"/>
      <c r="C50" s="74"/>
      <c r="D50" s="74"/>
      <c r="E50" s="74"/>
    </row>
    <row r="51" spans="1:7" x14ac:dyDescent="0.35">
      <c r="A51" s="74"/>
      <c r="B51" s="74"/>
      <c r="C51" s="74"/>
      <c r="D51" s="74"/>
      <c r="E51" s="74"/>
    </row>
    <row r="52" spans="1:7" x14ac:dyDescent="0.35">
      <c r="A52" s="74"/>
      <c r="B52" s="74"/>
      <c r="C52" s="74"/>
      <c r="D52" s="74"/>
      <c r="E52" s="74"/>
    </row>
    <row r="53" spans="1:7" x14ac:dyDescent="0.35">
      <c r="A53" s="74"/>
      <c r="B53" s="74"/>
      <c r="C53" s="74"/>
      <c r="D53" s="74"/>
      <c r="E53" s="74"/>
    </row>
    <row r="54" spans="1:7" x14ac:dyDescent="0.35">
      <c r="A54" s="74"/>
      <c r="B54" s="74"/>
      <c r="C54" s="74"/>
      <c r="D54" s="74"/>
      <c r="E54" s="74"/>
    </row>
    <row r="55" spans="1:7" x14ac:dyDescent="0.35">
      <c r="B55" s="75" t="s">
        <v>2118</v>
      </c>
      <c r="C55" s="73">
        <v>3</v>
      </c>
      <c r="D55" s="72">
        <v>2</v>
      </c>
      <c r="E55" s="72">
        <v>2</v>
      </c>
      <c r="F55" s="72">
        <v>2.5</v>
      </c>
    </row>
    <row r="56" spans="1:7" x14ac:dyDescent="0.35">
      <c r="C56" s="73" t="e">
        <f>+C55*#REF!</f>
        <v>#REF!</v>
      </c>
      <c r="F56" s="74">
        <f>(B19+B32+B2)*2.5/3</f>
        <v>113.7767094017094</v>
      </c>
      <c r="G56" s="80" t="e">
        <f>+F56+C56</f>
        <v>#REF!</v>
      </c>
    </row>
    <row r="57" spans="1:7" x14ac:dyDescent="0.35">
      <c r="C57" s="73">
        <v>6</v>
      </c>
      <c r="D57" s="72">
        <v>4</v>
      </c>
      <c r="E57" s="72">
        <v>4</v>
      </c>
      <c r="F57" s="72" t="s">
        <v>2119</v>
      </c>
    </row>
    <row r="58" spans="1:7" x14ac:dyDescent="0.35">
      <c r="A58" s="72">
        <f>12.2*1.2</f>
        <v>14.639999999999999</v>
      </c>
      <c r="C58" s="73" t="e">
        <f>+C56*2</f>
        <v>#REF!</v>
      </c>
      <c r="D58" s="73">
        <f t="shared" ref="D58:F58" si="0">+D56*2</f>
        <v>0</v>
      </c>
      <c r="E58" s="73">
        <f t="shared" si="0"/>
        <v>0</v>
      </c>
      <c r="F58" s="73">
        <f t="shared" si="0"/>
        <v>227.55341880341879</v>
      </c>
      <c r="G58" s="80" t="e">
        <f>+F58+C58</f>
        <v>#REF!</v>
      </c>
    </row>
    <row r="59" spans="1:7" x14ac:dyDescent="0.35">
      <c r="A59" s="72">
        <f>1.2*12.2</f>
        <v>14.639999999999999</v>
      </c>
    </row>
    <row r="60" spans="1:7" x14ac:dyDescent="0.35">
      <c r="A60" s="72">
        <f>1.1*12.2</f>
        <v>13.42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5BD72-E7A1-4CF2-B34B-54DC5A56A389}">
  <dimension ref="A1:XFA23"/>
  <sheetViews>
    <sheetView zoomScaleNormal="100" workbookViewId="0">
      <selection activeCell="D15" sqref="A13:D15"/>
    </sheetView>
  </sheetViews>
  <sheetFormatPr baseColWidth="10" defaultRowHeight="14.5" x14ac:dyDescent="0.35"/>
  <cols>
    <col min="1" max="1" width="25" customWidth="1"/>
    <col min="2" max="2" width="20.453125" style="63" customWidth="1"/>
    <col min="3" max="3" width="10.90625" style="2"/>
    <col min="7" max="7" width="16.7265625" bestFit="1" customWidth="1"/>
  </cols>
  <sheetData>
    <row r="1" spans="1:1021 1025:2045 2049:3069 3073:4093 4097:5117 5121:6141 6145:7165 7169:8189 8193:9213 9217:10237 10241:11261 11265:12285 12289:13309 13313:14333 14337:15357 15361:16381" x14ac:dyDescent="0.35">
      <c r="B1" s="2" t="s">
        <v>2034</v>
      </c>
      <c r="C1" t="s">
        <v>2035</v>
      </c>
      <c r="D1" t="s">
        <v>2036</v>
      </c>
      <c r="E1" t="s">
        <v>2037</v>
      </c>
    </row>
    <row r="2" spans="1:1021 1025:2045 2049:3069 3073:4093 4097:5117 5121:6141 6145:7165 7169:8189 8193:9213 9217:10237 10241:11261 11265:12285 12289:13309 13313:14333 14337:15357 15361:16381" x14ac:dyDescent="0.35">
      <c r="A2" s="81" t="s">
        <v>2120</v>
      </c>
      <c r="B2" s="3">
        <v>87</v>
      </c>
      <c r="C2" s="3">
        <v>6.67</v>
      </c>
      <c r="D2" s="3">
        <v>4.67</v>
      </c>
      <c r="E2" s="3">
        <v>4.67</v>
      </c>
    </row>
    <row r="3" spans="1:1021 1025:2045 2049:3069 3073:4093 4097:5117 5121:6141 6145:7165 7169:8189 8193:9213 9217:10237 10241:11261 11265:12285 12289:13309 13313:14333 14337:15357 15361:16381" x14ac:dyDescent="0.35">
      <c r="A3" s="81"/>
      <c r="B3" s="3"/>
      <c r="C3" s="3"/>
      <c r="D3" s="3"/>
      <c r="E3" s="3"/>
    </row>
    <row r="4" spans="1:1021 1025:2045 2049:3069 3073:4093 4097:5117 5121:6141 6145:7165 7169:8189 8193:9213 9217:10237 10241:11261 11265:12285 12289:13309 13313:14333 14337:15357 15361:16381" x14ac:dyDescent="0.35">
      <c r="A4" t="s">
        <v>2121</v>
      </c>
      <c r="D4" s="4">
        <v>7</v>
      </c>
      <c r="E4">
        <v>7</v>
      </c>
    </row>
    <row r="5" spans="1:1021 1025:2045 2049:3069 3073:4093 4097:5117 5121:6141 6145:7165 7169:8189 8193:9213 9217:10237 10241:11261 11265:12285 12289:13309 13313:14333 14337:15357 15361:16381" x14ac:dyDescent="0.35">
      <c r="A5" t="s">
        <v>1743</v>
      </c>
      <c r="B5" s="63" t="s">
        <v>2076</v>
      </c>
      <c r="C5" s="2">
        <v>18</v>
      </c>
    </row>
    <row r="6" spans="1:1021 1025:2045 2049:3069 3073:4093 4097:5117 5121:6141 6145:7165 7169:8189 8193:9213 9217:10237 10241:11261 11265:12285 12289:13309 13313:14333 14337:15357 15361:16381" x14ac:dyDescent="0.35">
      <c r="A6" t="s">
        <v>1742</v>
      </c>
      <c r="B6" s="63" t="s">
        <v>2122</v>
      </c>
      <c r="C6" s="2">
        <v>65</v>
      </c>
    </row>
    <row r="7" spans="1:1021 1025:2045 2049:3069 3073:4093 4097:5117 5121:6141 6145:7165 7169:8189 8193:9213 9217:10237 10241:11261 11265:12285 12289:13309 13313:14333 14337:15357 15361:16381" x14ac:dyDescent="0.35">
      <c r="A7" t="s">
        <v>2123</v>
      </c>
      <c r="B7" s="63" t="s">
        <v>2074</v>
      </c>
      <c r="C7" s="2">
        <v>155</v>
      </c>
    </row>
    <row r="8" spans="1:1021 1025:2045 2049:3069 3073:4093 4097:5117 5121:6141 6145:7165 7169:8189 8193:9213 9217:10237 10241:11261 11265:12285 12289:13309 13313:14333 14337:15357 15361:16381" x14ac:dyDescent="0.35">
      <c r="A8" t="s">
        <v>2124</v>
      </c>
      <c r="B8" s="63" t="s">
        <v>2125</v>
      </c>
      <c r="C8" s="2">
        <v>142</v>
      </c>
    </row>
    <row r="9" spans="1:1021 1025:2045 2049:3069 3073:4093 4097:5117 5121:6141 6145:7165 7169:8189 8193:9213 9217:10237 10241:11261 11265:12285 12289:13309 13313:14333 14337:15357 15361:16381" x14ac:dyDescent="0.35">
      <c r="A9" s="2"/>
      <c r="B9"/>
      <c r="C9"/>
      <c r="E9" s="2"/>
      <c r="I9" s="2"/>
      <c r="M9" s="2"/>
      <c r="Q9" s="2"/>
      <c r="U9" s="2"/>
      <c r="Y9" s="2"/>
      <c r="AC9" s="2"/>
      <c r="AG9" s="2"/>
      <c r="AK9" s="2"/>
      <c r="AO9" s="2"/>
      <c r="AS9" s="2"/>
      <c r="AW9" s="2"/>
      <c r="BA9" s="2"/>
      <c r="BE9" s="2"/>
      <c r="BI9" s="2"/>
      <c r="BM9" s="2"/>
      <c r="BQ9" s="2"/>
      <c r="BU9" s="2"/>
      <c r="BY9" s="2"/>
      <c r="CC9" s="2"/>
      <c r="CG9" s="2"/>
      <c r="CK9" s="2"/>
      <c r="CO9" s="2"/>
      <c r="CS9" s="2"/>
      <c r="CW9" s="2"/>
      <c r="DA9" s="2"/>
      <c r="DE9" s="2"/>
      <c r="DI9" s="2"/>
      <c r="DM9" s="2"/>
      <c r="DQ9" s="2"/>
      <c r="DU9" s="2"/>
      <c r="DY9" s="2"/>
      <c r="EC9" s="2"/>
      <c r="EG9" s="2"/>
      <c r="EK9" s="2"/>
      <c r="EO9" s="2"/>
      <c r="ES9" s="2"/>
      <c r="EW9" s="2"/>
      <c r="FA9" s="2"/>
      <c r="FE9" s="2"/>
      <c r="FI9" s="2"/>
      <c r="FM9" s="2"/>
      <c r="FQ9" s="2"/>
      <c r="FU9" s="2"/>
      <c r="FY9" s="2"/>
      <c r="GC9" s="2"/>
      <c r="GG9" s="2"/>
      <c r="GK9" s="2"/>
      <c r="GO9" s="2"/>
      <c r="GS9" s="2"/>
      <c r="GW9" s="2"/>
      <c r="HA9" s="2"/>
      <c r="HE9" s="2"/>
      <c r="HI9" s="2"/>
      <c r="HM9" s="2"/>
      <c r="HQ9" s="2"/>
      <c r="HU9" s="2"/>
      <c r="HY9" s="2"/>
      <c r="IC9" s="2"/>
      <c r="IG9" s="2"/>
      <c r="IK9" s="2"/>
      <c r="IO9" s="2"/>
      <c r="IS9" s="2"/>
      <c r="IW9" s="2"/>
      <c r="JA9" s="2"/>
      <c r="JE9" s="2"/>
      <c r="JI9" s="2"/>
      <c r="JM9" s="2"/>
      <c r="JQ9" s="2"/>
      <c r="JU9" s="2"/>
      <c r="JY9" s="2"/>
      <c r="KC9" s="2"/>
      <c r="KG9" s="2"/>
      <c r="KK9" s="2"/>
      <c r="KO9" s="2"/>
      <c r="KS9" s="2"/>
      <c r="KW9" s="2"/>
      <c r="LA9" s="2"/>
      <c r="LE9" s="2"/>
      <c r="LI9" s="2"/>
      <c r="LM9" s="2"/>
      <c r="LQ9" s="2"/>
      <c r="LU9" s="2"/>
      <c r="LY9" s="2"/>
      <c r="MC9" s="2"/>
      <c r="MG9" s="2"/>
      <c r="MK9" s="2"/>
      <c r="MO9" s="2"/>
      <c r="MS9" s="2"/>
      <c r="MW9" s="2"/>
      <c r="NA9" s="2"/>
      <c r="NE9" s="2"/>
      <c r="NI9" s="2"/>
      <c r="NM9" s="2"/>
      <c r="NQ9" s="2"/>
      <c r="NU9" s="2"/>
      <c r="NY9" s="2"/>
      <c r="OC9" s="2"/>
      <c r="OG9" s="2"/>
      <c r="OK9" s="2"/>
      <c r="OO9" s="2"/>
      <c r="OS9" s="2"/>
      <c r="OW9" s="2"/>
      <c r="PA9" s="2"/>
      <c r="PE9" s="2"/>
      <c r="PI9" s="2"/>
      <c r="PM9" s="2"/>
      <c r="PQ9" s="2"/>
      <c r="PU9" s="2"/>
      <c r="PY9" s="2"/>
      <c r="QC9" s="2"/>
      <c r="QG9" s="2"/>
      <c r="QK9" s="2"/>
      <c r="QO9" s="2"/>
      <c r="QS9" s="2"/>
      <c r="QW9" s="2"/>
      <c r="RA9" s="2"/>
      <c r="RE9" s="2"/>
      <c r="RI9" s="2"/>
      <c r="RM9" s="2"/>
      <c r="RQ9" s="2"/>
      <c r="RU9" s="2"/>
      <c r="RY9" s="2"/>
      <c r="SC9" s="2"/>
      <c r="SG9" s="2"/>
      <c r="SK9" s="2"/>
      <c r="SO9" s="2"/>
      <c r="SS9" s="2"/>
      <c r="SW9" s="2"/>
      <c r="TA9" s="2"/>
      <c r="TE9" s="2"/>
      <c r="TI9" s="2"/>
      <c r="TM9" s="2"/>
      <c r="TQ9" s="2"/>
      <c r="TU9" s="2"/>
      <c r="TY9" s="2"/>
      <c r="UC9" s="2"/>
      <c r="UG9" s="2"/>
      <c r="UK9" s="2"/>
      <c r="UO9" s="2"/>
      <c r="US9" s="2"/>
      <c r="UW9" s="2"/>
      <c r="VA9" s="2"/>
      <c r="VE9" s="2"/>
      <c r="VI9" s="2"/>
      <c r="VM9" s="2"/>
      <c r="VQ9" s="2"/>
      <c r="VU9" s="2"/>
      <c r="VY9" s="2"/>
      <c r="WC9" s="2"/>
      <c r="WG9" s="2"/>
      <c r="WK9" s="2"/>
      <c r="WO9" s="2"/>
      <c r="WS9" s="2"/>
      <c r="WW9" s="2"/>
      <c r="XA9" s="2"/>
      <c r="XE9" s="2"/>
      <c r="XI9" s="2"/>
      <c r="XM9" s="2"/>
      <c r="XQ9" s="2"/>
      <c r="XU9" s="2"/>
      <c r="XY9" s="2"/>
      <c r="YC9" s="2"/>
      <c r="YG9" s="2"/>
      <c r="YK9" s="2"/>
      <c r="YO9" s="2"/>
      <c r="YS9" s="2"/>
      <c r="YW9" s="2"/>
      <c r="ZA9" s="2"/>
      <c r="ZE9" s="2"/>
      <c r="ZI9" s="2"/>
      <c r="ZM9" s="2"/>
      <c r="ZQ9" s="2"/>
      <c r="ZU9" s="2"/>
      <c r="ZY9" s="2"/>
      <c r="AAC9" s="2"/>
      <c r="AAG9" s="2"/>
      <c r="AAK9" s="2"/>
      <c r="AAO9" s="2"/>
      <c r="AAS9" s="2"/>
      <c r="AAW9" s="2"/>
      <c r="ABA9" s="2"/>
      <c r="ABE9" s="2"/>
      <c r="ABI9" s="2"/>
      <c r="ABM9" s="2"/>
      <c r="ABQ9" s="2"/>
      <c r="ABU9" s="2"/>
      <c r="ABY9" s="2"/>
      <c r="ACC9" s="2"/>
      <c r="ACG9" s="2"/>
      <c r="ACK9" s="2"/>
      <c r="ACO9" s="2"/>
      <c r="ACS9" s="2"/>
      <c r="ACW9" s="2"/>
      <c r="ADA9" s="2"/>
      <c r="ADE9" s="2"/>
      <c r="ADI9" s="2"/>
      <c r="ADM9" s="2"/>
      <c r="ADQ9" s="2"/>
      <c r="ADU9" s="2"/>
      <c r="ADY9" s="2"/>
      <c r="AEC9" s="2"/>
      <c r="AEG9" s="2"/>
      <c r="AEK9" s="2"/>
      <c r="AEO9" s="2"/>
      <c r="AES9" s="2"/>
      <c r="AEW9" s="2"/>
      <c r="AFA9" s="2"/>
      <c r="AFE9" s="2"/>
      <c r="AFI9" s="2"/>
      <c r="AFM9" s="2"/>
      <c r="AFQ9" s="2"/>
      <c r="AFU9" s="2"/>
      <c r="AFY9" s="2"/>
      <c r="AGC9" s="2"/>
      <c r="AGG9" s="2"/>
      <c r="AGK9" s="2"/>
      <c r="AGO9" s="2"/>
      <c r="AGS9" s="2"/>
      <c r="AGW9" s="2"/>
      <c r="AHA9" s="2"/>
      <c r="AHE9" s="2"/>
      <c r="AHI9" s="2"/>
      <c r="AHM9" s="2"/>
      <c r="AHQ9" s="2"/>
      <c r="AHU9" s="2"/>
      <c r="AHY9" s="2"/>
      <c r="AIC9" s="2"/>
      <c r="AIG9" s="2"/>
      <c r="AIK9" s="2"/>
      <c r="AIO9" s="2"/>
      <c r="AIS9" s="2"/>
      <c r="AIW9" s="2"/>
      <c r="AJA9" s="2"/>
      <c r="AJE9" s="2"/>
      <c r="AJI9" s="2"/>
      <c r="AJM9" s="2"/>
      <c r="AJQ9" s="2"/>
      <c r="AJU9" s="2"/>
      <c r="AJY9" s="2"/>
      <c r="AKC9" s="2"/>
      <c r="AKG9" s="2"/>
      <c r="AKK9" s="2"/>
      <c r="AKO9" s="2"/>
      <c r="AKS9" s="2"/>
      <c r="AKW9" s="2"/>
      <c r="ALA9" s="2"/>
      <c r="ALE9" s="2"/>
      <c r="ALI9" s="2"/>
      <c r="ALM9" s="2"/>
      <c r="ALQ9" s="2"/>
      <c r="ALU9" s="2"/>
      <c r="ALY9" s="2"/>
      <c r="AMC9" s="2"/>
      <c r="AMG9" s="2"/>
      <c r="AMK9" s="2"/>
      <c r="AMO9" s="2"/>
      <c r="AMS9" s="2"/>
      <c r="AMW9" s="2"/>
      <c r="ANA9" s="2"/>
      <c r="ANE9" s="2"/>
      <c r="ANI9" s="2"/>
      <c r="ANM9" s="2"/>
      <c r="ANQ9" s="2"/>
      <c r="ANU9" s="2"/>
      <c r="ANY9" s="2"/>
      <c r="AOC9" s="2"/>
      <c r="AOG9" s="2"/>
      <c r="AOK9" s="2"/>
      <c r="AOO9" s="2"/>
      <c r="AOS9" s="2"/>
      <c r="AOW9" s="2"/>
      <c r="APA9" s="2"/>
      <c r="APE9" s="2"/>
      <c r="API9" s="2"/>
      <c r="APM9" s="2"/>
      <c r="APQ9" s="2"/>
      <c r="APU9" s="2"/>
      <c r="APY9" s="2"/>
      <c r="AQC9" s="2"/>
      <c r="AQG9" s="2"/>
      <c r="AQK9" s="2"/>
      <c r="AQO9" s="2"/>
      <c r="AQS9" s="2"/>
      <c r="AQW9" s="2"/>
      <c r="ARA9" s="2"/>
      <c r="ARE9" s="2"/>
      <c r="ARI9" s="2"/>
      <c r="ARM9" s="2"/>
      <c r="ARQ9" s="2"/>
      <c r="ARU9" s="2"/>
      <c r="ARY9" s="2"/>
      <c r="ASC9" s="2"/>
      <c r="ASG9" s="2"/>
      <c r="ASK9" s="2"/>
      <c r="ASO9" s="2"/>
      <c r="ASS9" s="2"/>
      <c r="ASW9" s="2"/>
      <c r="ATA9" s="2"/>
      <c r="ATE9" s="2"/>
      <c r="ATI9" s="2"/>
      <c r="ATM9" s="2"/>
      <c r="ATQ9" s="2"/>
      <c r="ATU9" s="2"/>
      <c r="ATY9" s="2"/>
      <c r="AUC9" s="2"/>
      <c r="AUG9" s="2"/>
      <c r="AUK9" s="2"/>
      <c r="AUO9" s="2"/>
      <c r="AUS9" s="2"/>
      <c r="AUW9" s="2"/>
      <c r="AVA9" s="2"/>
      <c r="AVE9" s="2"/>
      <c r="AVI9" s="2"/>
      <c r="AVM9" s="2"/>
      <c r="AVQ9" s="2"/>
      <c r="AVU9" s="2"/>
      <c r="AVY9" s="2"/>
      <c r="AWC9" s="2"/>
      <c r="AWG9" s="2"/>
      <c r="AWK9" s="2"/>
      <c r="AWO9" s="2"/>
      <c r="AWS9" s="2"/>
      <c r="AWW9" s="2"/>
      <c r="AXA9" s="2"/>
      <c r="AXE9" s="2"/>
      <c r="AXI9" s="2"/>
      <c r="AXM9" s="2"/>
      <c r="AXQ9" s="2"/>
      <c r="AXU9" s="2"/>
      <c r="AXY9" s="2"/>
      <c r="AYC9" s="2"/>
      <c r="AYG9" s="2"/>
      <c r="AYK9" s="2"/>
      <c r="AYO9" s="2"/>
      <c r="AYS9" s="2"/>
      <c r="AYW9" s="2"/>
      <c r="AZA9" s="2"/>
      <c r="AZE9" s="2"/>
      <c r="AZI9" s="2"/>
      <c r="AZM9" s="2"/>
      <c r="AZQ9" s="2"/>
      <c r="AZU9" s="2"/>
      <c r="AZY9" s="2"/>
      <c r="BAC9" s="2"/>
      <c r="BAG9" s="2"/>
      <c r="BAK9" s="2"/>
      <c r="BAO9" s="2"/>
      <c r="BAS9" s="2"/>
      <c r="BAW9" s="2"/>
      <c r="BBA9" s="2"/>
      <c r="BBE9" s="2"/>
      <c r="BBI9" s="2"/>
      <c r="BBM9" s="2"/>
      <c r="BBQ9" s="2"/>
      <c r="BBU9" s="2"/>
      <c r="BBY9" s="2"/>
      <c r="BCC9" s="2"/>
      <c r="BCG9" s="2"/>
      <c r="BCK9" s="2"/>
      <c r="BCO9" s="2"/>
      <c r="BCS9" s="2"/>
      <c r="BCW9" s="2"/>
      <c r="BDA9" s="2"/>
      <c r="BDE9" s="2"/>
      <c r="BDI9" s="2"/>
      <c r="BDM9" s="2"/>
      <c r="BDQ9" s="2"/>
      <c r="BDU9" s="2"/>
      <c r="BDY9" s="2"/>
      <c r="BEC9" s="2"/>
      <c r="BEG9" s="2"/>
      <c r="BEK9" s="2"/>
      <c r="BEO9" s="2"/>
      <c r="BES9" s="2"/>
      <c r="BEW9" s="2"/>
      <c r="BFA9" s="2"/>
      <c r="BFE9" s="2"/>
      <c r="BFI9" s="2"/>
      <c r="BFM9" s="2"/>
      <c r="BFQ9" s="2"/>
      <c r="BFU9" s="2"/>
      <c r="BFY9" s="2"/>
      <c r="BGC9" s="2"/>
      <c r="BGG9" s="2"/>
      <c r="BGK9" s="2"/>
      <c r="BGO9" s="2"/>
      <c r="BGS9" s="2"/>
      <c r="BGW9" s="2"/>
      <c r="BHA9" s="2"/>
      <c r="BHE9" s="2"/>
      <c r="BHI9" s="2"/>
      <c r="BHM9" s="2"/>
      <c r="BHQ9" s="2"/>
      <c r="BHU9" s="2"/>
      <c r="BHY9" s="2"/>
      <c r="BIC9" s="2"/>
      <c r="BIG9" s="2"/>
      <c r="BIK9" s="2"/>
      <c r="BIO9" s="2"/>
      <c r="BIS9" s="2"/>
      <c r="BIW9" s="2"/>
      <c r="BJA9" s="2"/>
      <c r="BJE9" s="2"/>
      <c r="BJI9" s="2"/>
      <c r="BJM9" s="2"/>
      <c r="BJQ9" s="2"/>
      <c r="BJU9" s="2"/>
      <c r="BJY9" s="2"/>
      <c r="BKC9" s="2"/>
      <c r="BKG9" s="2"/>
      <c r="BKK9" s="2"/>
      <c r="BKO9" s="2"/>
      <c r="BKS9" s="2"/>
      <c r="BKW9" s="2"/>
      <c r="BLA9" s="2"/>
      <c r="BLE9" s="2"/>
      <c r="BLI9" s="2"/>
      <c r="BLM9" s="2"/>
      <c r="BLQ9" s="2"/>
      <c r="BLU9" s="2"/>
      <c r="BLY9" s="2"/>
      <c r="BMC9" s="2"/>
      <c r="BMG9" s="2"/>
      <c r="BMK9" s="2"/>
      <c r="BMO9" s="2"/>
      <c r="BMS9" s="2"/>
      <c r="BMW9" s="2"/>
      <c r="BNA9" s="2"/>
      <c r="BNE9" s="2"/>
      <c r="BNI9" s="2"/>
      <c r="BNM9" s="2"/>
      <c r="BNQ9" s="2"/>
      <c r="BNU9" s="2"/>
      <c r="BNY9" s="2"/>
      <c r="BOC9" s="2"/>
      <c r="BOG9" s="2"/>
      <c r="BOK9" s="2"/>
      <c r="BOO9" s="2"/>
      <c r="BOS9" s="2"/>
      <c r="BOW9" s="2"/>
      <c r="BPA9" s="2"/>
      <c r="BPE9" s="2"/>
      <c r="BPI9" s="2"/>
      <c r="BPM9" s="2"/>
      <c r="BPQ9" s="2"/>
      <c r="BPU9" s="2"/>
      <c r="BPY9" s="2"/>
      <c r="BQC9" s="2"/>
      <c r="BQG9" s="2"/>
      <c r="BQK9" s="2"/>
      <c r="BQO9" s="2"/>
      <c r="BQS9" s="2"/>
      <c r="BQW9" s="2"/>
      <c r="BRA9" s="2"/>
      <c r="BRE9" s="2"/>
      <c r="BRI9" s="2"/>
      <c r="BRM9" s="2"/>
      <c r="BRQ9" s="2"/>
      <c r="BRU9" s="2"/>
      <c r="BRY9" s="2"/>
      <c r="BSC9" s="2"/>
      <c r="BSG9" s="2"/>
      <c r="BSK9" s="2"/>
      <c r="BSO9" s="2"/>
      <c r="BSS9" s="2"/>
      <c r="BSW9" s="2"/>
      <c r="BTA9" s="2"/>
      <c r="BTE9" s="2"/>
      <c r="BTI9" s="2"/>
      <c r="BTM9" s="2"/>
      <c r="BTQ9" s="2"/>
      <c r="BTU9" s="2"/>
      <c r="BTY9" s="2"/>
      <c r="BUC9" s="2"/>
      <c r="BUG9" s="2"/>
      <c r="BUK9" s="2"/>
      <c r="BUO9" s="2"/>
      <c r="BUS9" s="2"/>
      <c r="BUW9" s="2"/>
      <c r="BVA9" s="2"/>
      <c r="BVE9" s="2"/>
      <c r="BVI9" s="2"/>
      <c r="BVM9" s="2"/>
      <c r="BVQ9" s="2"/>
      <c r="BVU9" s="2"/>
      <c r="BVY9" s="2"/>
      <c r="BWC9" s="2"/>
      <c r="BWG9" s="2"/>
      <c r="BWK9" s="2"/>
      <c r="BWO9" s="2"/>
      <c r="BWS9" s="2"/>
      <c r="BWW9" s="2"/>
      <c r="BXA9" s="2"/>
      <c r="BXE9" s="2"/>
      <c r="BXI9" s="2"/>
      <c r="BXM9" s="2"/>
      <c r="BXQ9" s="2"/>
      <c r="BXU9" s="2"/>
      <c r="BXY9" s="2"/>
      <c r="BYC9" s="2"/>
      <c r="BYG9" s="2"/>
      <c r="BYK9" s="2"/>
      <c r="BYO9" s="2"/>
      <c r="BYS9" s="2"/>
      <c r="BYW9" s="2"/>
      <c r="BZA9" s="2"/>
      <c r="BZE9" s="2"/>
      <c r="BZI9" s="2"/>
      <c r="BZM9" s="2"/>
      <c r="BZQ9" s="2"/>
      <c r="BZU9" s="2"/>
      <c r="BZY9" s="2"/>
      <c r="CAC9" s="2"/>
      <c r="CAG9" s="2"/>
      <c r="CAK9" s="2"/>
      <c r="CAO9" s="2"/>
      <c r="CAS9" s="2"/>
      <c r="CAW9" s="2"/>
      <c r="CBA9" s="2"/>
      <c r="CBE9" s="2"/>
      <c r="CBI9" s="2"/>
      <c r="CBM9" s="2"/>
      <c r="CBQ9" s="2"/>
      <c r="CBU9" s="2"/>
      <c r="CBY9" s="2"/>
      <c r="CCC9" s="2"/>
      <c r="CCG9" s="2"/>
      <c r="CCK9" s="2"/>
      <c r="CCO9" s="2"/>
      <c r="CCS9" s="2"/>
      <c r="CCW9" s="2"/>
      <c r="CDA9" s="2"/>
      <c r="CDE9" s="2"/>
      <c r="CDI9" s="2"/>
      <c r="CDM9" s="2"/>
      <c r="CDQ9" s="2"/>
      <c r="CDU9" s="2"/>
      <c r="CDY9" s="2"/>
      <c r="CEC9" s="2"/>
      <c r="CEG9" s="2"/>
      <c r="CEK9" s="2"/>
      <c r="CEO9" s="2"/>
      <c r="CES9" s="2"/>
      <c r="CEW9" s="2"/>
      <c r="CFA9" s="2"/>
      <c r="CFE9" s="2"/>
      <c r="CFI9" s="2"/>
      <c r="CFM9" s="2"/>
      <c r="CFQ9" s="2"/>
      <c r="CFU9" s="2"/>
      <c r="CFY9" s="2"/>
      <c r="CGC9" s="2"/>
      <c r="CGG9" s="2"/>
      <c r="CGK9" s="2"/>
      <c r="CGO9" s="2"/>
      <c r="CGS9" s="2"/>
      <c r="CGW9" s="2"/>
      <c r="CHA9" s="2"/>
      <c r="CHE9" s="2"/>
      <c r="CHI9" s="2"/>
      <c r="CHM9" s="2"/>
      <c r="CHQ9" s="2"/>
      <c r="CHU9" s="2"/>
      <c r="CHY9" s="2"/>
      <c r="CIC9" s="2"/>
      <c r="CIG9" s="2"/>
      <c r="CIK9" s="2"/>
      <c r="CIO9" s="2"/>
      <c r="CIS9" s="2"/>
      <c r="CIW9" s="2"/>
      <c r="CJA9" s="2"/>
      <c r="CJE9" s="2"/>
      <c r="CJI9" s="2"/>
      <c r="CJM9" s="2"/>
      <c r="CJQ9" s="2"/>
      <c r="CJU9" s="2"/>
      <c r="CJY9" s="2"/>
      <c r="CKC9" s="2"/>
      <c r="CKG9" s="2"/>
      <c r="CKK9" s="2"/>
      <c r="CKO9" s="2"/>
      <c r="CKS9" s="2"/>
      <c r="CKW9" s="2"/>
      <c r="CLA9" s="2"/>
      <c r="CLE9" s="2"/>
      <c r="CLI9" s="2"/>
      <c r="CLM9" s="2"/>
      <c r="CLQ9" s="2"/>
      <c r="CLU9" s="2"/>
      <c r="CLY9" s="2"/>
      <c r="CMC9" s="2"/>
      <c r="CMG9" s="2"/>
      <c r="CMK9" s="2"/>
      <c r="CMO9" s="2"/>
      <c r="CMS9" s="2"/>
      <c r="CMW9" s="2"/>
      <c r="CNA9" s="2"/>
      <c r="CNE9" s="2"/>
      <c r="CNI9" s="2"/>
      <c r="CNM9" s="2"/>
      <c r="CNQ9" s="2"/>
      <c r="CNU9" s="2"/>
      <c r="CNY9" s="2"/>
      <c r="COC9" s="2"/>
      <c r="COG9" s="2"/>
      <c r="COK9" s="2"/>
      <c r="COO9" s="2"/>
      <c r="COS9" s="2"/>
      <c r="COW9" s="2"/>
      <c r="CPA9" s="2"/>
      <c r="CPE9" s="2"/>
      <c r="CPI9" s="2"/>
      <c r="CPM9" s="2"/>
      <c r="CPQ9" s="2"/>
      <c r="CPU9" s="2"/>
      <c r="CPY9" s="2"/>
      <c r="CQC9" s="2"/>
      <c r="CQG9" s="2"/>
      <c r="CQK9" s="2"/>
      <c r="CQO9" s="2"/>
      <c r="CQS9" s="2"/>
      <c r="CQW9" s="2"/>
      <c r="CRA9" s="2"/>
      <c r="CRE9" s="2"/>
      <c r="CRI9" s="2"/>
      <c r="CRM9" s="2"/>
      <c r="CRQ9" s="2"/>
      <c r="CRU9" s="2"/>
      <c r="CRY9" s="2"/>
      <c r="CSC9" s="2"/>
      <c r="CSG9" s="2"/>
      <c r="CSK9" s="2"/>
      <c r="CSO9" s="2"/>
      <c r="CSS9" s="2"/>
      <c r="CSW9" s="2"/>
      <c r="CTA9" s="2"/>
      <c r="CTE9" s="2"/>
      <c r="CTI9" s="2"/>
      <c r="CTM9" s="2"/>
      <c r="CTQ9" s="2"/>
      <c r="CTU9" s="2"/>
      <c r="CTY9" s="2"/>
      <c r="CUC9" s="2"/>
      <c r="CUG9" s="2"/>
      <c r="CUK9" s="2"/>
      <c r="CUO9" s="2"/>
      <c r="CUS9" s="2"/>
      <c r="CUW9" s="2"/>
      <c r="CVA9" s="2"/>
      <c r="CVE9" s="2"/>
      <c r="CVI9" s="2"/>
      <c r="CVM9" s="2"/>
      <c r="CVQ9" s="2"/>
      <c r="CVU9" s="2"/>
      <c r="CVY9" s="2"/>
      <c r="CWC9" s="2"/>
      <c r="CWG9" s="2"/>
      <c r="CWK9" s="2"/>
      <c r="CWO9" s="2"/>
      <c r="CWS9" s="2"/>
      <c r="CWW9" s="2"/>
      <c r="CXA9" s="2"/>
      <c r="CXE9" s="2"/>
      <c r="CXI9" s="2"/>
      <c r="CXM9" s="2"/>
      <c r="CXQ9" s="2"/>
      <c r="CXU9" s="2"/>
      <c r="CXY9" s="2"/>
      <c r="CYC9" s="2"/>
      <c r="CYG9" s="2"/>
      <c r="CYK9" s="2"/>
      <c r="CYO9" s="2"/>
      <c r="CYS9" s="2"/>
      <c r="CYW9" s="2"/>
      <c r="CZA9" s="2"/>
      <c r="CZE9" s="2"/>
      <c r="CZI9" s="2"/>
      <c r="CZM9" s="2"/>
      <c r="CZQ9" s="2"/>
      <c r="CZU9" s="2"/>
      <c r="CZY9" s="2"/>
      <c r="DAC9" s="2"/>
      <c r="DAG9" s="2"/>
      <c r="DAK9" s="2"/>
      <c r="DAO9" s="2"/>
      <c r="DAS9" s="2"/>
      <c r="DAW9" s="2"/>
      <c r="DBA9" s="2"/>
      <c r="DBE9" s="2"/>
      <c r="DBI9" s="2"/>
      <c r="DBM9" s="2"/>
      <c r="DBQ9" s="2"/>
      <c r="DBU9" s="2"/>
      <c r="DBY9" s="2"/>
      <c r="DCC9" s="2"/>
      <c r="DCG9" s="2"/>
      <c r="DCK9" s="2"/>
      <c r="DCO9" s="2"/>
      <c r="DCS9" s="2"/>
      <c r="DCW9" s="2"/>
      <c r="DDA9" s="2"/>
      <c r="DDE9" s="2"/>
      <c r="DDI9" s="2"/>
      <c r="DDM9" s="2"/>
      <c r="DDQ9" s="2"/>
      <c r="DDU9" s="2"/>
      <c r="DDY9" s="2"/>
      <c r="DEC9" s="2"/>
      <c r="DEG9" s="2"/>
      <c r="DEK9" s="2"/>
      <c r="DEO9" s="2"/>
      <c r="DES9" s="2"/>
      <c r="DEW9" s="2"/>
      <c r="DFA9" s="2"/>
      <c r="DFE9" s="2"/>
      <c r="DFI9" s="2"/>
      <c r="DFM9" s="2"/>
      <c r="DFQ9" s="2"/>
      <c r="DFU9" s="2"/>
      <c r="DFY9" s="2"/>
      <c r="DGC9" s="2"/>
      <c r="DGG9" s="2"/>
      <c r="DGK9" s="2"/>
      <c r="DGO9" s="2"/>
      <c r="DGS9" s="2"/>
      <c r="DGW9" s="2"/>
      <c r="DHA9" s="2"/>
      <c r="DHE9" s="2"/>
      <c r="DHI9" s="2"/>
      <c r="DHM9" s="2"/>
      <c r="DHQ9" s="2"/>
      <c r="DHU9" s="2"/>
      <c r="DHY9" s="2"/>
      <c r="DIC9" s="2"/>
      <c r="DIG9" s="2"/>
      <c r="DIK9" s="2"/>
      <c r="DIO9" s="2"/>
      <c r="DIS9" s="2"/>
      <c r="DIW9" s="2"/>
      <c r="DJA9" s="2"/>
      <c r="DJE9" s="2"/>
      <c r="DJI9" s="2"/>
      <c r="DJM9" s="2"/>
      <c r="DJQ9" s="2"/>
      <c r="DJU9" s="2"/>
      <c r="DJY9" s="2"/>
      <c r="DKC9" s="2"/>
      <c r="DKG9" s="2"/>
      <c r="DKK9" s="2"/>
      <c r="DKO9" s="2"/>
      <c r="DKS9" s="2"/>
      <c r="DKW9" s="2"/>
      <c r="DLA9" s="2"/>
      <c r="DLE9" s="2"/>
      <c r="DLI9" s="2"/>
      <c r="DLM9" s="2"/>
      <c r="DLQ9" s="2"/>
      <c r="DLU9" s="2"/>
      <c r="DLY9" s="2"/>
      <c r="DMC9" s="2"/>
      <c r="DMG9" s="2"/>
      <c r="DMK9" s="2"/>
      <c r="DMO9" s="2"/>
      <c r="DMS9" s="2"/>
      <c r="DMW9" s="2"/>
      <c r="DNA9" s="2"/>
      <c r="DNE9" s="2"/>
      <c r="DNI9" s="2"/>
      <c r="DNM9" s="2"/>
      <c r="DNQ9" s="2"/>
      <c r="DNU9" s="2"/>
      <c r="DNY9" s="2"/>
      <c r="DOC9" s="2"/>
      <c r="DOG9" s="2"/>
      <c r="DOK9" s="2"/>
      <c r="DOO9" s="2"/>
      <c r="DOS9" s="2"/>
      <c r="DOW9" s="2"/>
      <c r="DPA9" s="2"/>
      <c r="DPE9" s="2"/>
      <c r="DPI9" s="2"/>
      <c r="DPM9" s="2"/>
      <c r="DPQ9" s="2"/>
      <c r="DPU9" s="2"/>
      <c r="DPY9" s="2"/>
      <c r="DQC9" s="2"/>
      <c r="DQG9" s="2"/>
      <c r="DQK9" s="2"/>
      <c r="DQO9" s="2"/>
      <c r="DQS9" s="2"/>
      <c r="DQW9" s="2"/>
      <c r="DRA9" s="2"/>
      <c r="DRE9" s="2"/>
      <c r="DRI9" s="2"/>
      <c r="DRM9" s="2"/>
      <c r="DRQ9" s="2"/>
      <c r="DRU9" s="2"/>
      <c r="DRY9" s="2"/>
      <c r="DSC9" s="2"/>
      <c r="DSG9" s="2"/>
      <c r="DSK9" s="2"/>
      <c r="DSO9" s="2"/>
      <c r="DSS9" s="2"/>
      <c r="DSW9" s="2"/>
      <c r="DTA9" s="2"/>
      <c r="DTE9" s="2"/>
      <c r="DTI9" s="2"/>
      <c r="DTM9" s="2"/>
      <c r="DTQ9" s="2"/>
      <c r="DTU9" s="2"/>
      <c r="DTY9" s="2"/>
      <c r="DUC9" s="2"/>
      <c r="DUG9" s="2"/>
      <c r="DUK9" s="2"/>
      <c r="DUO9" s="2"/>
      <c r="DUS9" s="2"/>
      <c r="DUW9" s="2"/>
      <c r="DVA9" s="2"/>
      <c r="DVE9" s="2"/>
      <c r="DVI9" s="2"/>
      <c r="DVM9" s="2"/>
      <c r="DVQ9" s="2"/>
      <c r="DVU9" s="2"/>
      <c r="DVY9" s="2"/>
      <c r="DWC9" s="2"/>
      <c r="DWG9" s="2"/>
      <c r="DWK9" s="2"/>
      <c r="DWO9" s="2"/>
      <c r="DWS9" s="2"/>
      <c r="DWW9" s="2"/>
      <c r="DXA9" s="2"/>
      <c r="DXE9" s="2"/>
      <c r="DXI9" s="2"/>
      <c r="DXM9" s="2"/>
      <c r="DXQ9" s="2"/>
      <c r="DXU9" s="2"/>
      <c r="DXY9" s="2"/>
      <c r="DYC9" s="2"/>
      <c r="DYG9" s="2"/>
      <c r="DYK9" s="2"/>
      <c r="DYO9" s="2"/>
      <c r="DYS9" s="2"/>
      <c r="DYW9" s="2"/>
      <c r="DZA9" s="2"/>
      <c r="DZE9" s="2"/>
      <c r="DZI9" s="2"/>
      <c r="DZM9" s="2"/>
      <c r="DZQ9" s="2"/>
      <c r="DZU9" s="2"/>
      <c r="DZY9" s="2"/>
      <c r="EAC9" s="2"/>
      <c r="EAG9" s="2"/>
      <c r="EAK9" s="2"/>
      <c r="EAO9" s="2"/>
      <c r="EAS9" s="2"/>
      <c r="EAW9" s="2"/>
      <c r="EBA9" s="2"/>
      <c r="EBE9" s="2"/>
      <c r="EBI9" s="2"/>
      <c r="EBM9" s="2"/>
      <c r="EBQ9" s="2"/>
      <c r="EBU9" s="2"/>
      <c r="EBY9" s="2"/>
      <c r="ECC9" s="2"/>
      <c r="ECG9" s="2"/>
      <c r="ECK9" s="2"/>
      <c r="ECO9" s="2"/>
      <c r="ECS9" s="2"/>
      <c r="ECW9" s="2"/>
      <c r="EDA9" s="2"/>
      <c r="EDE9" s="2"/>
      <c r="EDI9" s="2"/>
      <c r="EDM9" s="2"/>
      <c r="EDQ9" s="2"/>
      <c r="EDU9" s="2"/>
      <c r="EDY9" s="2"/>
      <c r="EEC9" s="2"/>
      <c r="EEG9" s="2"/>
      <c r="EEK9" s="2"/>
      <c r="EEO9" s="2"/>
      <c r="EES9" s="2"/>
      <c r="EEW9" s="2"/>
      <c r="EFA9" s="2"/>
      <c r="EFE9" s="2"/>
      <c r="EFI9" s="2"/>
      <c r="EFM9" s="2"/>
      <c r="EFQ9" s="2"/>
      <c r="EFU9" s="2"/>
      <c r="EFY9" s="2"/>
      <c r="EGC9" s="2"/>
      <c r="EGG9" s="2"/>
      <c r="EGK9" s="2"/>
      <c r="EGO9" s="2"/>
      <c r="EGS9" s="2"/>
      <c r="EGW9" s="2"/>
      <c r="EHA9" s="2"/>
      <c r="EHE9" s="2"/>
      <c r="EHI9" s="2"/>
      <c r="EHM9" s="2"/>
      <c r="EHQ9" s="2"/>
      <c r="EHU9" s="2"/>
      <c r="EHY9" s="2"/>
      <c r="EIC9" s="2"/>
      <c r="EIG9" s="2"/>
      <c r="EIK9" s="2"/>
      <c r="EIO9" s="2"/>
      <c r="EIS9" s="2"/>
      <c r="EIW9" s="2"/>
      <c r="EJA9" s="2"/>
      <c r="EJE9" s="2"/>
      <c r="EJI9" s="2"/>
      <c r="EJM9" s="2"/>
      <c r="EJQ9" s="2"/>
      <c r="EJU9" s="2"/>
      <c r="EJY9" s="2"/>
      <c r="EKC9" s="2"/>
      <c r="EKG9" s="2"/>
      <c r="EKK9" s="2"/>
      <c r="EKO9" s="2"/>
      <c r="EKS9" s="2"/>
      <c r="EKW9" s="2"/>
      <c r="ELA9" s="2"/>
      <c r="ELE9" s="2"/>
      <c r="ELI9" s="2"/>
      <c r="ELM9" s="2"/>
      <c r="ELQ9" s="2"/>
      <c r="ELU9" s="2"/>
      <c r="ELY9" s="2"/>
      <c r="EMC9" s="2"/>
      <c r="EMG9" s="2"/>
      <c r="EMK9" s="2"/>
      <c r="EMO9" s="2"/>
      <c r="EMS9" s="2"/>
      <c r="EMW9" s="2"/>
      <c r="ENA9" s="2"/>
      <c r="ENE9" s="2"/>
      <c r="ENI9" s="2"/>
      <c r="ENM9" s="2"/>
      <c r="ENQ9" s="2"/>
      <c r="ENU9" s="2"/>
      <c r="ENY9" s="2"/>
      <c r="EOC9" s="2"/>
      <c r="EOG9" s="2"/>
      <c r="EOK9" s="2"/>
      <c r="EOO9" s="2"/>
      <c r="EOS9" s="2"/>
      <c r="EOW9" s="2"/>
      <c r="EPA9" s="2"/>
      <c r="EPE9" s="2"/>
      <c r="EPI9" s="2"/>
      <c r="EPM9" s="2"/>
      <c r="EPQ9" s="2"/>
      <c r="EPU9" s="2"/>
      <c r="EPY9" s="2"/>
      <c r="EQC9" s="2"/>
      <c r="EQG9" s="2"/>
      <c r="EQK9" s="2"/>
      <c r="EQO9" s="2"/>
      <c r="EQS9" s="2"/>
      <c r="EQW9" s="2"/>
      <c r="ERA9" s="2"/>
      <c r="ERE9" s="2"/>
      <c r="ERI9" s="2"/>
      <c r="ERM9" s="2"/>
      <c r="ERQ9" s="2"/>
      <c r="ERU9" s="2"/>
      <c r="ERY9" s="2"/>
      <c r="ESC9" s="2"/>
      <c r="ESG9" s="2"/>
      <c r="ESK9" s="2"/>
      <c r="ESO9" s="2"/>
      <c r="ESS9" s="2"/>
      <c r="ESW9" s="2"/>
      <c r="ETA9" s="2"/>
      <c r="ETE9" s="2"/>
      <c r="ETI9" s="2"/>
      <c r="ETM9" s="2"/>
      <c r="ETQ9" s="2"/>
      <c r="ETU9" s="2"/>
      <c r="ETY9" s="2"/>
      <c r="EUC9" s="2"/>
      <c r="EUG9" s="2"/>
      <c r="EUK9" s="2"/>
      <c r="EUO9" s="2"/>
      <c r="EUS9" s="2"/>
      <c r="EUW9" s="2"/>
      <c r="EVA9" s="2"/>
      <c r="EVE9" s="2"/>
      <c r="EVI9" s="2"/>
      <c r="EVM9" s="2"/>
      <c r="EVQ9" s="2"/>
      <c r="EVU9" s="2"/>
      <c r="EVY9" s="2"/>
      <c r="EWC9" s="2"/>
      <c r="EWG9" s="2"/>
      <c r="EWK9" s="2"/>
      <c r="EWO9" s="2"/>
      <c r="EWS9" s="2"/>
      <c r="EWW9" s="2"/>
      <c r="EXA9" s="2"/>
      <c r="EXE9" s="2"/>
      <c r="EXI9" s="2"/>
      <c r="EXM9" s="2"/>
      <c r="EXQ9" s="2"/>
      <c r="EXU9" s="2"/>
      <c r="EXY9" s="2"/>
      <c r="EYC9" s="2"/>
      <c r="EYG9" s="2"/>
      <c r="EYK9" s="2"/>
      <c r="EYO9" s="2"/>
      <c r="EYS9" s="2"/>
      <c r="EYW9" s="2"/>
      <c r="EZA9" s="2"/>
      <c r="EZE9" s="2"/>
      <c r="EZI9" s="2"/>
      <c r="EZM9" s="2"/>
      <c r="EZQ9" s="2"/>
      <c r="EZU9" s="2"/>
      <c r="EZY9" s="2"/>
      <c r="FAC9" s="2"/>
      <c r="FAG9" s="2"/>
      <c r="FAK9" s="2"/>
      <c r="FAO9" s="2"/>
      <c r="FAS9" s="2"/>
      <c r="FAW9" s="2"/>
      <c r="FBA9" s="2"/>
      <c r="FBE9" s="2"/>
      <c r="FBI9" s="2"/>
      <c r="FBM9" s="2"/>
      <c r="FBQ9" s="2"/>
      <c r="FBU9" s="2"/>
      <c r="FBY9" s="2"/>
      <c r="FCC9" s="2"/>
      <c r="FCG9" s="2"/>
      <c r="FCK9" s="2"/>
      <c r="FCO9" s="2"/>
      <c r="FCS9" s="2"/>
      <c r="FCW9" s="2"/>
      <c r="FDA9" s="2"/>
      <c r="FDE9" s="2"/>
      <c r="FDI9" s="2"/>
      <c r="FDM9" s="2"/>
      <c r="FDQ9" s="2"/>
      <c r="FDU9" s="2"/>
      <c r="FDY9" s="2"/>
      <c r="FEC9" s="2"/>
      <c r="FEG9" s="2"/>
      <c r="FEK9" s="2"/>
      <c r="FEO9" s="2"/>
      <c r="FES9" s="2"/>
      <c r="FEW9" s="2"/>
      <c r="FFA9" s="2"/>
      <c r="FFE9" s="2"/>
      <c r="FFI9" s="2"/>
      <c r="FFM9" s="2"/>
      <c r="FFQ9" s="2"/>
      <c r="FFU9" s="2"/>
      <c r="FFY9" s="2"/>
      <c r="FGC9" s="2"/>
      <c r="FGG9" s="2"/>
      <c r="FGK9" s="2"/>
      <c r="FGO9" s="2"/>
      <c r="FGS9" s="2"/>
      <c r="FGW9" s="2"/>
      <c r="FHA9" s="2"/>
      <c r="FHE9" s="2"/>
      <c r="FHI9" s="2"/>
      <c r="FHM9" s="2"/>
      <c r="FHQ9" s="2"/>
      <c r="FHU9" s="2"/>
      <c r="FHY9" s="2"/>
      <c r="FIC9" s="2"/>
      <c r="FIG9" s="2"/>
      <c r="FIK9" s="2"/>
      <c r="FIO9" s="2"/>
      <c r="FIS9" s="2"/>
      <c r="FIW9" s="2"/>
      <c r="FJA9" s="2"/>
      <c r="FJE9" s="2"/>
      <c r="FJI9" s="2"/>
      <c r="FJM9" s="2"/>
      <c r="FJQ9" s="2"/>
      <c r="FJU9" s="2"/>
      <c r="FJY9" s="2"/>
      <c r="FKC9" s="2"/>
      <c r="FKG9" s="2"/>
      <c r="FKK9" s="2"/>
      <c r="FKO9" s="2"/>
      <c r="FKS9" s="2"/>
      <c r="FKW9" s="2"/>
      <c r="FLA9" s="2"/>
      <c r="FLE9" s="2"/>
      <c r="FLI9" s="2"/>
      <c r="FLM9" s="2"/>
      <c r="FLQ9" s="2"/>
      <c r="FLU9" s="2"/>
      <c r="FLY9" s="2"/>
      <c r="FMC9" s="2"/>
      <c r="FMG9" s="2"/>
      <c r="FMK9" s="2"/>
      <c r="FMO9" s="2"/>
      <c r="FMS9" s="2"/>
      <c r="FMW9" s="2"/>
      <c r="FNA9" s="2"/>
      <c r="FNE9" s="2"/>
      <c r="FNI9" s="2"/>
      <c r="FNM9" s="2"/>
      <c r="FNQ9" s="2"/>
      <c r="FNU9" s="2"/>
      <c r="FNY9" s="2"/>
      <c r="FOC9" s="2"/>
      <c r="FOG9" s="2"/>
      <c r="FOK9" s="2"/>
      <c r="FOO9" s="2"/>
      <c r="FOS9" s="2"/>
      <c r="FOW9" s="2"/>
      <c r="FPA9" s="2"/>
      <c r="FPE9" s="2"/>
      <c r="FPI9" s="2"/>
      <c r="FPM9" s="2"/>
      <c r="FPQ9" s="2"/>
      <c r="FPU9" s="2"/>
      <c r="FPY9" s="2"/>
      <c r="FQC9" s="2"/>
      <c r="FQG9" s="2"/>
      <c r="FQK9" s="2"/>
      <c r="FQO9" s="2"/>
      <c r="FQS9" s="2"/>
      <c r="FQW9" s="2"/>
      <c r="FRA9" s="2"/>
      <c r="FRE9" s="2"/>
      <c r="FRI9" s="2"/>
      <c r="FRM9" s="2"/>
      <c r="FRQ9" s="2"/>
      <c r="FRU9" s="2"/>
      <c r="FRY9" s="2"/>
      <c r="FSC9" s="2"/>
      <c r="FSG9" s="2"/>
      <c r="FSK9" s="2"/>
      <c r="FSO9" s="2"/>
      <c r="FSS9" s="2"/>
      <c r="FSW9" s="2"/>
      <c r="FTA9" s="2"/>
      <c r="FTE9" s="2"/>
      <c r="FTI9" s="2"/>
      <c r="FTM9" s="2"/>
      <c r="FTQ9" s="2"/>
      <c r="FTU9" s="2"/>
      <c r="FTY9" s="2"/>
      <c r="FUC9" s="2"/>
      <c r="FUG9" s="2"/>
      <c r="FUK9" s="2"/>
      <c r="FUO9" s="2"/>
      <c r="FUS9" s="2"/>
      <c r="FUW9" s="2"/>
      <c r="FVA9" s="2"/>
      <c r="FVE9" s="2"/>
      <c r="FVI9" s="2"/>
      <c r="FVM9" s="2"/>
      <c r="FVQ9" s="2"/>
      <c r="FVU9" s="2"/>
      <c r="FVY9" s="2"/>
      <c r="FWC9" s="2"/>
      <c r="FWG9" s="2"/>
      <c r="FWK9" s="2"/>
      <c r="FWO9" s="2"/>
      <c r="FWS9" s="2"/>
      <c r="FWW9" s="2"/>
      <c r="FXA9" s="2"/>
      <c r="FXE9" s="2"/>
      <c r="FXI9" s="2"/>
      <c r="FXM9" s="2"/>
      <c r="FXQ9" s="2"/>
      <c r="FXU9" s="2"/>
      <c r="FXY9" s="2"/>
      <c r="FYC9" s="2"/>
      <c r="FYG9" s="2"/>
      <c r="FYK9" s="2"/>
      <c r="FYO9" s="2"/>
      <c r="FYS9" s="2"/>
      <c r="FYW9" s="2"/>
      <c r="FZA9" s="2"/>
      <c r="FZE9" s="2"/>
      <c r="FZI9" s="2"/>
      <c r="FZM9" s="2"/>
      <c r="FZQ9" s="2"/>
      <c r="FZU9" s="2"/>
      <c r="FZY9" s="2"/>
      <c r="GAC9" s="2"/>
      <c r="GAG9" s="2"/>
      <c r="GAK9" s="2"/>
      <c r="GAO9" s="2"/>
      <c r="GAS9" s="2"/>
      <c r="GAW9" s="2"/>
      <c r="GBA9" s="2"/>
      <c r="GBE9" s="2"/>
      <c r="GBI9" s="2"/>
      <c r="GBM9" s="2"/>
      <c r="GBQ9" s="2"/>
      <c r="GBU9" s="2"/>
      <c r="GBY9" s="2"/>
      <c r="GCC9" s="2"/>
      <c r="GCG9" s="2"/>
      <c r="GCK9" s="2"/>
      <c r="GCO9" s="2"/>
      <c r="GCS9" s="2"/>
      <c r="GCW9" s="2"/>
      <c r="GDA9" s="2"/>
      <c r="GDE9" s="2"/>
      <c r="GDI9" s="2"/>
      <c r="GDM9" s="2"/>
      <c r="GDQ9" s="2"/>
      <c r="GDU9" s="2"/>
      <c r="GDY9" s="2"/>
      <c r="GEC9" s="2"/>
      <c r="GEG9" s="2"/>
      <c r="GEK9" s="2"/>
      <c r="GEO9" s="2"/>
      <c r="GES9" s="2"/>
      <c r="GEW9" s="2"/>
      <c r="GFA9" s="2"/>
      <c r="GFE9" s="2"/>
      <c r="GFI9" s="2"/>
      <c r="GFM9" s="2"/>
      <c r="GFQ9" s="2"/>
      <c r="GFU9" s="2"/>
      <c r="GFY9" s="2"/>
      <c r="GGC9" s="2"/>
      <c r="GGG9" s="2"/>
      <c r="GGK9" s="2"/>
      <c r="GGO9" s="2"/>
      <c r="GGS9" s="2"/>
      <c r="GGW9" s="2"/>
      <c r="GHA9" s="2"/>
      <c r="GHE9" s="2"/>
      <c r="GHI9" s="2"/>
      <c r="GHM9" s="2"/>
      <c r="GHQ9" s="2"/>
      <c r="GHU9" s="2"/>
      <c r="GHY9" s="2"/>
      <c r="GIC9" s="2"/>
      <c r="GIG9" s="2"/>
      <c r="GIK9" s="2"/>
      <c r="GIO9" s="2"/>
      <c r="GIS9" s="2"/>
      <c r="GIW9" s="2"/>
      <c r="GJA9" s="2"/>
      <c r="GJE9" s="2"/>
      <c r="GJI9" s="2"/>
      <c r="GJM9" s="2"/>
      <c r="GJQ9" s="2"/>
      <c r="GJU9" s="2"/>
      <c r="GJY9" s="2"/>
      <c r="GKC9" s="2"/>
      <c r="GKG9" s="2"/>
      <c r="GKK9" s="2"/>
      <c r="GKO9" s="2"/>
      <c r="GKS9" s="2"/>
      <c r="GKW9" s="2"/>
      <c r="GLA9" s="2"/>
      <c r="GLE9" s="2"/>
      <c r="GLI9" s="2"/>
      <c r="GLM9" s="2"/>
      <c r="GLQ9" s="2"/>
      <c r="GLU9" s="2"/>
      <c r="GLY9" s="2"/>
      <c r="GMC9" s="2"/>
      <c r="GMG9" s="2"/>
      <c r="GMK9" s="2"/>
      <c r="GMO9" s="2"/>
      <c r="GMS9" s="2"/>
      <c r="GMW9" s="2"/>
      <c r="GNA9" s="2"/>
      <c r="GNE9" s="2"/>
      <c r="GNI9" s="2"/>
      <c r="GNM9" s="2"/>
      <c r="GNQ9" s="2"/>
      <c r="GNU9" s="2"/>
      <c r="GNY9" s="2"/>
      <c r="GOC9" s="2"/>
      <c r="GOG9" s="2"/>
      <c r="GOK9" s="2"/>
      <c r="GOO9" s="2"/>
      <c r="GOS9" s="2"/>
      <c r="GOW9" s="2"/>
      <c r="GPA9" s="2"/>
      <c r="GPE9" s="2"/>
      <c r="GPI9" s="2"/>
      <c r="GPM9" s="2"/>
      <c r="GPQ9" s="2"/>
      <c r="GPU9" s="2"/>
      <c r="GPY9" s="2"/>
      <c r="GQC9" s="2"/>
      <c r="GQG9" s="2"/>
      <c r="GQK9" s="2"/>
      <c r="GQO9" s="2"/>
      <c r="GQS9" s="2"/>
      <c r="GQW9" s="2"/>
      <c r="GRA9" s="2"/>
      <c r="GRE9" s="2"/>
      <c r="GRI9" s="2"/>
      <c r="GRM9" s="2"/>
      <c r="GRQ9" s="2"/>
      <c r="GRU9" s="2"/>
      <c r="GRY9" s="2"/>
      <c r="GSC9" s="2"/>
      <c r="GSG9" s="2"/>
      <c r="GSK9" s="2"/>
      <c r="GSO9" s="2"/>
      <c r="GSS9" s="2"/>
      <c r="GSW9" s="2"/>
      <c r="GTA9" s="2"/>
      <c r="GTE9" s="2"/>
      <c r="GTI9" s="2"/>
      <c r="GTM9" s="2"/>
      <c r="GTQ9" s="2"/>
      <c r="GTU9" s="2"/>
      <c r="GTY9" s="2"/>
      <c r="GUC9" s="2"/>
      <c r="GUG9" s="2"/>
      <c r="GUK9" s="2"/>
      <c r="GUO9" s="2"/>
      <c r="GUS9" s="2"/>
      <c r="GUW9" s="2"/>
      <c r="GVA9" s="2"/>
      <c r="GVE9" s="2"/>
      <c r="GVI9" s="2"/>
      <c r="GVM9" s="2"/>
      <c r="GVQ9" s="2"/>
      <c r="GVU9" s="2"/>
      <c r="GVY9" s="2"/>
      <c r="GWC9" s="2"/>
      <c r="GWG9" s="2"/>
      <c r="GWK9" s="2"/>
      <c r="GWO9" s="2"/>
      <c r="GWS9" s="2"/>
      <c r="GWW9" s="2"/>
      <c r="GXA9" s="2"/>
      <c r="GXE9" s="2"/>
      <c r="GXI9" s="2"/>
      <c r="GXM9" s="2"/>
      <c r="GXQ9" s="2"/>
      <c r="GXU9" s="2"/>
      <c r="GXY9" s="2"/>
      <c r="GYC9" s="2"/>
      <c r="GYG9" s="2"/>
      <c r="GYK9" s="2"/>
      <c r="GYO9" s="2"/>
      <c r="GYS9" s="2"/>
      <c r="GYW9" s="2"/>
      <c r="GZA9" s="2"/>
      <c r="GZE9" s="2"/>
      <c r="GZI9" s="2"/>
      <c r="GZM9" s="2"/>
      <c r="GZQ9" s="2"/>
      <c r="GZU9" s="2"/>
      <c r="GZY9" s="2"/>
      <c r="HAC9" s="2"/>
      <c r="HAG9" s="2"/>
      <c r="HAK9" s="2"/>
      <c r="HAO9" s="2"/>
      <c r="HAS9" s="2"/>
      <c r="HAW9" s="2"/>
      <c r="HBA9" s="2"/>
      <c r="HBE9" s="2"/>
      <c r="HBI9" s="2"/>
      <c r="HBM9" s="2"/>
      <c r="HBQ9" s="2"/>
      <c r="HBU9" s="2"/>
      <c r="HBY9" s="2"/>
      <c r="HCC9" s="2"/>
      <c r="HCG9" s="2"/>
      <c r="HCK9" s="2"/>
      <c r="HCO9" s="2"/>
      <c r="HCS9" s="2"/>
      <c r="HCW9" s="2"/>
      <c r="HDA9" s="2"/>
      <c r="HDE9" s="2"/>
      <c r="HDI9" s="2"/>
      <c r="HDM9" s="2"/>
      <c r="HDQ9" s="2"/>
      <c r="HDU9" s="2"/>
      <c r="HDY9" s="2"/>
      <c r="HEC9" s="2"/>
      <c r="HEG9" s="2"/>
      <c r="HEK9" s="2"/>
      <c r="HEO9" s="2"/>
      <c r="HES9" s="2"/>
      <c r="HEW9" s="2"/>
      <c r="HFA9" s="2"/>
      <c r="HFE9" s="2"/>
      <c r="HFI9" s="2"/>
      <c r="HFM9" s="2"/>
      <c r="HFQ9" s="2"/>
      <c r="HFU9" s="2"/>
      <c r="HFY9" s="2"/>
      <c r="HGC9" s="2"/>
      <c r="HGG9" s="2"/>
      <c r="HGK9" s="2"/>
      <c r="HGO9" s="2"/>
      <c r="HGS9" s="2"/>
      <c r="HGW9" s="2"/>
      <c r="HHA9" s="2"/>
      <c r="HHE9" s="2"/>
      <c r="HHI9" s="2"/>
      <c r="HHM9" s="2"/>
      <c r="HHQ9" s="2"/>
      <c r="HHU9" s="2"/>
      <c r="HHY9" s="2"/>
      <c r="HIC9" s="2"/>
      <c r="HIG9" s="2"/>
      <c r="HIK9" s="2"/>
      <c r="HIO9" s="2"/>
      <c r="HIS9" s="2"/>
      <c r="HIW9" s="2"/>
      <c r="HJA9" s="2"/>
      <c r="HJE9" s="2"/>
      <c r="HJI9" s="2"/>
      <c r="HJM9" s="2"/>
      <c r="HJQ9" s="2"/>
      <c r="HJU9" s="2"/>
      <c r="HJY9" s="2"/>
      <c r="HKC9" s="2"/>
      <c r="HKG9" s="2"/>
      <c r="HKK9" s="2"/>
      <c r="HKO9" s="2"/>
      <c r="HKS9" s="2"/>
      <c r="HKW9" s="2"/>
      <c r="HLA9" s="2"/>
      <c r="HLE9" s="2"/>
      <c r="HLI9" s="2"/>
      <c r="HLM9" s="2"/>
      <c r="HLQ9" s="2"/>
      <c r="HLU9" s="2"/>
      <c r="HLY9" s="2"/>
      <c r="HMC9" s="2"/>
      <c r="HMG9" s="2"/>
      <c r="HMK9" s="2"/>
      <c r="HMO9" s="2"/>
      <c r="HMS9" s="2"/>
      <c r="HMW9" s="2"/>
      <c r="HNA9" s="2"/>
      <c r="HNE9" s="2"/>
      <c r="HNI9" s="2"/>
      <c r="HNM9" s="2"/>
      <c r="HNQ9" s="2"/>
      <c r="HNU9" s="2"/>
      <c r="HNY9" s="2"/>
      <c r="HOC9" s="2"/>
      <c r="HOG9" s="2"/>
      <c r="HOK9" s="2"/>
      <c r="HOO9" s="2"/>
      <c r="HOS9" s="2"/>
      <c r="HOW9" s="2"/>
      <c r="HPA9" s="2"/>
      <c r="HPE9" s="2"/>
      <c r="HPI9" s="2"/>
      <c r="HPM9" s="2"/>
      <c r="HPQ9" s="2"/>
      <c r="HPU9" s="2"/>
      <c r="HPY9" s="2"/>
      <c r="HQC9" s="2"/>
      <c r="HQG9" s="2"/>
      <c r="HQK9" s="2"/>
      <c r="HQO9" s="2"/>
      <c r="HQS9" s="2"/>
      <c r="HQW9" s="2"/>
      <c r="HRA9" s="2"/>
      <c r="HRE9" s="2"/>
      <c r="HRI9" s="2"/>
      <c r="HRM9" s="2"/>
      <c r="HRQ9" s="2"/>
      <c r="HRU9" s="2"/>
      <c r="HRY9" s="2"/>
      <c r="HSC9" s="2"/>
      <c r="HSG9" s="2"/>
      <c r="HSK9" s="2"/>
      <c r="HSO9" s="2"/>
      <c r="HSS9" s="2"/>
      <c r="HSW9" s="2"/>
      <c r="HTA9" s="2"/>
      <c r="HTE9" s="2"/>
      <c r="HTI9" s="2"/>
      <c r="HTM9" s="2"/>
      <c r="HTQ9" s="2"/>
      <c r="HTU9" s="2"/>
      <c r="HTY9" s="2"/>
      <c r="HUC9" s="2"/>
      <c r="HUG9" s="2"/>
      <c r="HUK9" s="2"/>
      <c r="HUO9" s="2"/>
      <c r="HUS9" s="2"/>
      <c r="HUW9" s="2"/>
      <c r="HVA9" s="2"/>
      <c r="HVE9" s="2"/>
      <c r="HVI9" s="2"/>
      <c r="HVM9" s="2"/>
      <c r="HVQ9" s="2"/>
      <c r="HVU9" s="2"/>
      <c r="HVY9" s="2"/>
      <c r="HWC9" s="2"/>
      <c r="HWG9" s="2"/>
      <c r="HWK9" s="2"/>
      <c r="HWO9" s="2"/>
      <c r="HWS9" s="2"/>
      <c r="HWW9" s="2"/>
      <c r="HXA9" s="2"/>
      <c r="HXE9" s="2"/>
      <c r="HXI9" s="2"/>
      <c r="HXM9" s="2"/>
      <c r="HXQ9" s="2"/>
      <c r="HXU9" s="2"/>
      <c r="HXY9" s="2"/>
      <c r="HYC9" s="2"/>
      <c r="HYG9" s="2"/>
      <c r="HYK9" s="2"/>
      <c r="HYO9" s="2"/>
      <c r="HYS9" s="2"/>
      <c r="HYW9" s="2"/>
      <c r="HZA9" s="2"/>
      <c r="HZE9" s="2"/>
      <c r="HZI9" s="2"/>
      <c r="HZM9" s="2"/>
      <c r="HZQ9" s="2"/>
      <c r="HZU9" s="2"/>
      <c r="HZY9" s="2"/>
      <c r="IAC9" s="2"/>
      <c r="IAG9" s="2"/>
      <c r="IAK9" s="2"/>
      <c r="IAO9" s="2"/>
      <c r="IAS9" s="2"/>
      <c r="IAW9" s="2"/>
      <c r="IBA9" s="2"/>
      <c r="IBE9" s="2"/>
      <c r="IBI9" s="2"/>
      <c r="IBM9" s="2"/>
      <c r="IBQ9" s="2"/>
      <c r="IBU9" s="2"/>
      <c r="IBY9" s="2"/>
      <c r="ICC9" s="2"/>
      <c r="ICG9" s="2"/>
      <c r="ICK9" s="2"/>
      <c r="ICO9" s="2"/>
      <c r="ICS9" s="2"/>
      <c r="ICW9" s="2"/>
      <c r="IDA9" s="2"/>
      <c r="IDE9" s="2"/>
      <c r="IDI9" s="2"/>
      <c r="IDM9" s="2"/>
      <c r="IDQ9" s="2"/>
      <c r="IDU9" s="2"/>
      <c r="IDY9" s="2"/>
      <c r="IEC9" s="2"/>
      <c r="IEG9" s="2"/>
      <c r="IEK9" s="2"/>
      <c r="IEO9" s="2"/>
      <c r="IES9" s="2"/>
      <c r="IEW9" s="2"/>
      <c r="IFA9" s="2"/>
      <c r="IFE9" s="2"/>
      <c r="IFI9" s="2"/>
      <c r="IFM9" s="2"/>
      <c r="IFQ9" s="2"/>
      <c r="IFU9" s="2"/>
      <c r="IFY9" s="2"/>
      <c r="IGC9" s="2"/>
      <c r="IGG9" s="2"/>
      <c r="IGK9" s="2"/>
      <c r="IGO9" s="2"/>
      <c r="IGS9" s="2"/>
      <c r="IGW9" s="2"/>
      <c r="IHA9" s="2"/>
      <c r="IHE9" s="2"/>
      <c r="IHI9" s="2"/>
      <c r="IHM9" s="2"/>
      <c r="IHQ9" s="2"/>
      <c r="IHU9" s="2"/>
      <c r="IHY9" s="2"/>
      <c r="IIC9" s="2"/>
      <c r="IIG9" s="2"/>
      <c r="IIK9" s="2"/>
      <c r="IIO9" s="2"/>
      <c r="IIS9" s="2"/>
      <c r="IIW9" s="2"/>
      <c r="IJA9" s="2"/>
      <c r="IJE9" s="2"/>
      <c r="IJI9" s="2"/>
      <c r="IJM9" s="2"/>
      <c r="IJQ9" s="2"/>
      <c r="IJU9" s="2"/>
      <c r="IJY9" s="2"/>
      <c r="IKC9" s="2"/>
      <c r="IKG9" s="2"/>
      <c r="IKK9" s="2"/>
      <c r="IKO9" s="2"/>
      <c r="IKS9" s="2"/>
      <c r="IKW9" s="2"/>
      <c r="ILA9" s="2"/>
      <c r="ILE9" s="2"/>
      <c r="ILI9" s="2"/>
      <c r="ILM9" s="2"/>
      <c r="ILQ9" s="2"/>
      <c r="ILU9" s="2"/>
      <c r="ILY9" s="2"/>
      <c r="IMC9" s="2"/>
      <c r="IMG9" s="2"/>
      <c r="IMK9" s="2"/>
      <c r="IMO9" s="2"/>
      <c r="IMS9" s="2"/>
      <c r="IMW9" s="2"/>
      <c r="INA9" s="2"/>
      <c r="INE9" s="2"/>
      <c r="INI9" s="2"/>
      <c r="INM9" s="2"/>
      <c r="INQ9" s="2"/>
      <c r="INU9" s="2"/>
      <c r="INY9" s="2"/>
      <c r="IOC9" s="2"/>
      <c r="IOG9" s="2"/>
      <c r="IOK9" s="2"/>
      <c r="IOO9" s="2"/>
      <c r="IOS9" s="2"/>
      <c r="IOW9" s="2"/>
      <c r="IPA9" s="2"/>
      <c r="IPE9" s="2"/>
      <c r="IPI9" s="2"/>
      <c r="IPM9" s="2"/>
      <c r="IPQ9" s="2"/>
      <c r="IPU9" s="2"/>
      <c r="IPY9" s="2"/>
      <c r="IQC9" s="2"/>
      <c r="IQG9" s="2"/>
      <c r="IQK9" s="2"/>
      <c r="IQO9" s="2"/>
      <c r="IQS9" s="2"/>
      <c r="IQW9" s="2"/>
      <c r="IRA9" s="2"/>
      <c r="IRE9" s="2"/>
      <c r="IRI9" s="2"/>
      <c r="IRM9" s="2"/>
      <c r="IRQ9" s="2"/>
      <c r="IRU9" s="2"/>
      <c r="IRY9" s="2"/>
      <c r="ISC9" s="2"/>
      <c r="ISG9" s="2"/>
      <c r="ISK9" s="2"/>
      <c r="ISO9" s="2"/>
      <c r="ISS9" s="2"/>
      <c r="ISW9" s="2"/>
      <c r="ITA9" s="2"/>
      <c r="ITE9" s="2"/>
      <c r="ITI9" s="2"/>
      <c r="ITM9" s="2"/>
      <c r="ITQ9" s="2"/>
      <c r="ITU9" s="2"/>
      <c r="ITY9" s="2"/>
      <c r="IUC9" s="2"/>
      <c r="IUG9" s="2"/>
      <c r="IUK9" s="2"/>
      <c r="IUO9" s="2"/>
      <c r="IUS9" s="2"/>
      <c r="IUW9" s="2"/>
      <c r="IVA9" s="2"/>
      <c r="IVE9" s="2"/>
      <c r="IVI9" s="2"/>
      <c r="IVM9" s="2"/>
      <c r="IVQ9" s="2"/>
      <c r="IVU9" s="2"/>
      <c r="IVY9" s="2"/>
      <c r="IWC9" s="2"/>
      <c r="IWG9" s="2"/>
      <c r="IWK9" s="2"/>
      <c r="IWO9" s="2"/>
      <c r="IWS9" s="2"/>
      <c r="IWW9" s="2"/>
      <c r="IXA9" s="2"/>
      <c r="IXE9" s="2"/>
      <c r="IXI9" s="2"/>
      <c r="IXM9" s="2"/>
      <c r="IXQ9" s="2"/>
      <c r="IXU9" s="2"/>
      <c r="IXY9" s="2"/>
      <c r="IYC9" s="2"/>
      <c r="IYG9" s="2"/>
      <c r="IYK9" s="2"/>
      <c r="IYO9" s="2"/>
      <c r="IYS9" s="2"/>
      <c r="IYW9" s="2"/>
      <c r="IZA9" s="2"/>
      <c r="IZE9" s="2"/>
      <c r="IZI9" s="2"/>
      <c r="IZM9" s="2"/>
      <c r="IZQ9" s="2"/>
      <c r="IZU9" s="2"/>
      <c r="IZY9" s="2"/>
      <c r="JAC9" s="2"/>
      <c r="JAG9" s="2"/>
      <c r="JAK9" s="2"/>
      <c r="JAO9" s="2"/>
      <c r="JAS9" s="2"/>
      <c r="JAW9" s="2"/>
      <c r="JBA9" s="2"/>
      <c r="JBE9" s="2"/>
      <c r="JBI9" s="2"/>
      <c r="JBM9" s="2"/>
      <c r="JBQ9" s="2"/>
      <c r="JBU9" s="2"/>
      <c r="JBY9" s="2"/>
      <c r="JCC9" s="2"/>
      <c r="JCG9" s="2"/>
      <c r="JCK9" s="2"/>
      <c r="JCO9" s="2"/>
      <c r="JCS9" s="2"/>
      <c r="JCW9" s="2"/>
      <c r="JDA9" s="2"/>
      <c r="JDE9" s="2"/>
      <c r="JDI9" s="2"/>
      <c r="JDM9" s="2"/>
      <c r="JDQ9" s="2"/>
      <c r="JDU9" s="2"/>
      <c r="JDY9" s="2"/>
      <c r="JEC9" s="2"/>
      <c r="JEG9" s="2"/>
      <c r="JEK9" s="2"/>
      <c r="JEO9" s="2"/>
      <c r="JES9" s="2"/>
      <c r="JEW9" s="2"/>
      <c r="JFA9" s="2"/>
      <c r="JFE9" s="2"/>
      <c r="JFI9" s="2"/>
      <c r="JFM9" s="2"/>
      <c r="JFQ9" s="2"/>
      <c r="JFU9" s="2"/>
      <c r="JFY9" s="2"/>
      <c r="JGC9" s="2"/>
      <c r="JGG9" s="2"/>
      <c r="JGK9" s="2"/>
      <c r="JGO9" s="2"/>
      <c r="JGS9" s="2"/>
      <c r="JGW9" s="2"/>
      <c r="JHA9" s="2"/>
      <c r="JHE9" s="2"/>
      <c r="JHI9" s="2"/>
      <c r="JHM9" s="2"/>
      <c r="JHQ9" s="2"/>
      <c r="JHU9" s="2"/>
      <c r="JHY9" s="2"/>
      <c r="JIC9" s="2"/>
      <c r="JIG9" s="2"/>
      <c r="JIK9" s="2"/>
      <c r="JIO9" s="2"/>
      <c r="JIS9" s="2"/>
      <c r="JIW9" s="2"/>
      <c r="JJA9" s="2"/>
      <c r="JJE9" s="2"/>
      <c r="JJI9" s="2"/>
      <c r="JJM9" s="2"/>
      <c r="JJQ9" s="2"/>
      <c r="JJU9" s="2"/>
      <c r="JJY9" s="2"/>
      <c r="JKC9" s="2"/>
      <c r="JKG9" s="2"/>
      <c r="JKK9" s="2"/>
      <c r="JKO9" s="2"/>
      <c r="JKS9" s="2"/>
      <c r="JKW9" s="2"/>
      <c r="JLA9" s="2"/>
      <c r="JLE9" s="2"/>
      <c r="JLI9" s="2"/>
      <c r="JLM9" s="2"/>
      <c r="JLQ9" s="2"/>
      <c r="JLU9" s="2"/>
      <c r="JLY9" s="2"/>
      <c r="JMC9" s="2"/>
      <c r="JMG9" s="2"/>
      <c r="JMK9" s="2"/>
      <c r="JMO9" s="2"/>
      <c r="JMS9" s="2"/>
      <c r="JMW9" s="2"/>
      <c r="JNA9" s="2"/>
      <c r="JNE9" s="2"/>
      <c r="JNI9" s="2"/>
      <c r="JNM9" s="2"/>
      <c r="JNQ9" s="2"/>
      <c r="JNU9" s="2"/>
      <c r="JNY9" s="2"/>
      <c r="JOC9" s="2"/>
      <c r="JOG9" s="2"/>
      <c r="JOK9" s="2"/>
      <c r="JOO9" s="2"/>
      <c r="JOS9" s="2"/>
      <c r="JOW9" s="2"/>
      <c r="JPA9" s="2"/>
      <c r="JPE9" s="2"/>
      <c r="JPI9" s="2"/>
      <c r="JPM9" s="2"/>
      <c r="JPQ9" s="2"/>
      <c r="JPU9" s="2"/>
      <c r="JPY9" s="2"/>
      <c r="JQC9" s="2"/>
      <c r="JQG9" s="2"/>
      <c r="JQK9" s="2"/>
      <c r="JQO9" s="2"/>
      <c r="JQS9" s="2"/>
      <c r="JQW9" s="2"/>
      <c r="JRA9" s="2"/>
      <c r="JRE9" s="2"/>
      <c r="JRI9" s="2"/>
      <c r="JRM9" s="2"/>
      <c r="JRQ9" s="2"/>
      <c r="JRU9" s="2"/>
      <c r="JRY9" s="2"/>
      <c r="JSC9" s="2"/>
      <c r="JSG9" s="2"/>
      <c r="JSK9" s="2"/>
      <c r="JSO9" s="2"/>
      <c r="JSS9" s="2"/>
      <c r="JSW9" s="2"/>
      <c r="JTA9" s="2"/>
      <c r="JTE9" s="2"/>
      <c r="JTI9" s="2"/>
      <c r="JTM9" s="2"/>
      <c r="JTQ9" s="2"/>
      <c r="JTU9" s="2"/>
      <c r="JTY9" s="2"/>
      <c r="JUC9" s="2"/>
      <c r="JUG9" s="2"/>
      <c r="JUK9" s="2"/>
      <c r="JUO9" s="2"/>
      <c r="JUS9" s="2"/>
      <c r="JUW9" s="2"/>
      <c r="JVA9" s="2"/>
      <c r="JVE9" s="2"/>
      <c r="JVI9" s="2"/>
      <c r="JVM9" s="2"/>
      <c r="JVQ9" s="2"/>
      <c r="JVU9" s="2"/>
      <c r="JVY9" s="2"/>
      <c r="JWC9" s="2"/>
      <c r="JWG9" s="2"/>
      <c r="JWK9" s="2"/>
      <c r="JWO9" s="2"/>
      <c r="JWS9" s="2"/>
      <c r="JWW9" s="2"/>
      <c r="JXA9" s="2"/>
      <c r="JXE9" s="2"/>
      <c r="JXI9" s="2"/>
      <c r="JXM9" s="2"/>
      <c r="JXQ9" s="2"/>
      <c r="JXU9" s="2"/>
      <c r="JXY9" s="2"/>
      <c r="JYC9" s="2"/>
      <c r="JYG9" s="2"/>
      <c r="JYK9" s="2"/>
      <c r="JYO9" s="2"/>
      <c r="JYS9" s="2"/>
      <c r="JYW9" s="2"/>
      <c r="JZA9" s="2"/>
      <c r="JZE9" s="2"/>
      <c r="JZI9" s="2"/>
      <c r="JZM9" s="2"/>
      <c r="JZQ9" s="2"/>
      <c r="JZU9" s="2"/>
      <c r="JZY9" s="2"/>
      <c r="KAC9" s="2"/>
      <c r="KAG9" s="2"/>
      <c r="KAK9" s="2"/>
      <c r="KAO9" s="2"/>
      <c r="KAS9" s="2"/>
      <c r="KAW9" s="2"/>
      <c r="KBA9" s="2"/>
      <c r="KBE9" s="2"/>
      <c r="KBI9" s="2"/>
      <c r="KBM9" s="2"/>
      <c r="KBQ9" s="2"/>
      <c r="KBU9" s="2"/>
      <c r="KBY9" s="2"/>
      <c r="KCC9" s="2"/>
      <c r="KCG9" s="2"/>
      <c r="KCK9" s="2"/>
      <c r="KCO9" s="2"/>
      <c r="KCS9" s="2"/>
      <c r="KCW9" s="2"/>
      <c r="KDA9" s="2"/>
      <c r="KDE9" s="2"/>
      <c r="KDI9" s="2"/>
      <c r="KDM9" s="2"/>
      <c r="KDQ9" s="2"/>
      <c r="KDU9" s="2"/>
      <c r="KDY9" s="2"/>
      <c r="KEC9" s="2"/>
      <c r="KEG9" s="2"/>
      <c r="KEK9" s="2"/>
      <c r="KEO9" s="2"/>
      <c r="KES9" s="2"/>
      <c r="KEW9" s="2"/>
      <c r="KFA9" s="2"/>
      <c r="KFE9" s="2"/>
      <c r="KFI9" s="2"/>
      <c r="KFM9" s="2"/>
      <c r="KFQ9" s="2"/>
      <c r="KFU9" s="2"/>
      <c r="KFY9" s="2"/>
      <c r="KGC9" s="2"/>
      <c r="KGG9" s="2"/>
      <c r="KGK9" s="2"/>
      <c r="KGO9" s="2"/>
      <c r="KGS9" s="2"/>
      <c r="KGW9" s="2"/>
      <c r="KHA9" s="2"/>
      <c r="KHE9" s="2"/>
      <c r="KHI9" s="2"/>
      <c r="KHM9" s="2"/>
      <c r="KHQ9" s="2"/>
      <c r="KHU9" s="2"/>
      <c r="KHY9" s="2"/>
      <c r="KIC9" s="2"/>
      <c r="KIG9" s="2"/>
      <c r="KIK9" s="2"/>
      <c r="KIO9" s="2"/>
      <c r="KIS9" s="2"/>
      <c r="KIW9" s="2"/>
      <c r="KJA9" s="2"/>
      <c r="KJE9" s="2"/>
      <c r="KJI9" s="2"/>
      <c r="KJM9" s="2"/>
      <c r="KJQ9" s="2"/>
      <c r="KJU9" s="2"/>
      <c r="KJY9" s="2"/>
      <c r="KKC9" s="2"/>
      <c r="KKG9" s="2"/>
      <c r="KKK9" s="2"/>
      <c r="KKO9" s="2"/>
      <c r="KKS9" s="2"/>
      <c r="KKW9" s="2"/>
      <c r="KLA9" s="2"/>
      <c r="KLE9" s="2"/>
      <c r="KLI9" s="2"/>
      <c r="KLM9" s="2"/>
      <c r="KLQ9" s="2"/>
      <c r="KLU9" s="2"/>
      <c r="KLY9" s="2"/>
      <c r="KMC9" s="2"/>
      <c r="KMG9" s="2"/>
      <c r="KMK9" s="2"/>
      <c r="KMO9" s="2"/>
      <c r="KMS9" s="2"/>
      <c r="KMW9" s="2"/>
      <c r="KNA9" s="2"/>
      <c r="KNE9" s="2"/>
      <c r="KNI9" s="2"/>
      <c r="KNM9" s="2"/>
      <c r="KNQ9" s="2"/>
      <c r="KNU9" s="2"/>
      <c r="KNY9" s="2"/>
      <c r="KOC9" s="2"/>
      <c r="KOG9" s="2"/>
      <c r="KOK9" s="2"/>
      <c r="KOO9" s="2"/>
      <c r="KOS9" s="2"/>
      <c r="KOW9" s="2"/>
      <c r="KPA9" s="2"/>
      <c r="KPE9" s="2"/>
      <c r="KPI9" s="2"/>
      <c r="KPM9" s="2"/>
      <c r="KPQ9" s="2"/>
      <c r="KPU9" s="2"/>
      <c r="KPY9" s="2"/>
      <c r="KQC9" s="2"/>
      <c r="KQG9" s="2"/>
      <c r="KQK9" s="2"/>
      <c r="KQO9" s="2"/>
      <c r="KQS9" s="2"/>
      <c r="KQW9" s="2"/>
      <c r="KRA9" s="2"/>
      <c r="KRE9" s="2"/>
      <c r="KRI9" s="2"/>
      <c r="KRM9" s="2"/>
      <c r="KRQ9" s="2"/>
      <c r="KRU9" s="2"/>
      <c r="KRY9" s="2"/>
      <c r="KSC9" s="2"/>
      <c r="KSG9" s="2"/>
      <c r="KSK9" s="2"/>
      <c r="KSO9" s="2"/>
      <c r="KSS9" s="2"/>
      <c r="KSW9" s="2"/>
      <c r="KTA9" s="2"/>
      <c r="KTE9" s="2"/>
      <c r="KTI9" s="2"/>
      <c r="KTM9" s="2"/>
      <c r="KTQ9" s="2"/>
      <c r="KTU9" s="2"/>
      <c r="KTY9" s="2"/>
      <c r="KUC9" s="2"/>
      <c r="KUG9" s="2"/>
      <c r="KUK9" s="2"/>
      <c r="KUO9" s="2"/>
      <c r="KUS9" s="2"/>
      <c r="KUW9" s="2"/>
      <c r="KVA9" s="2"/>
      <c r="KVE9" s="2"/>
      <c r="KVI9" s="2"/>
      <c r="KVM9" s="2"/>
      <c r="KVQ9" s="2"/>
      <c r="KVU9" s="2"/>
      <c r="KVY9" s="2"/>
      <c r="KWC9" s="2"/>
      <c r="KWG9" s="2"/>
      <c r="KWK9" s="2"/>
      <c r="KWO9" s="2"/>
      <c r="KWS9" s="2"/>
      <c r="KWW9" s="2"/>
      <c r="KXA9" s="2"/>
      <c r="KXE9" s="2"/>
      <c r="KXI9" s="2"/>
      <c r="KXM9" s="2"/>
      <c r="KXQ9" s="2"/>
      <c r="KXU9" s="2"/>
      <c r="KXY9" s="2"/>
      <c r="KYC9" s="2"/>
      <c r="KYG9" s="2"/>
      <c r="KYK9" s="2"/>
      <c r="KYO9" s="2"/>
      <c r="KYS9" s="2"/>
      <c r="KYW9" s="2"/>
      <c r="KZA9" s="2"/>
      <c r="KZE9" s="2"/>
      <c r="KZI9" s="2"/>
      <c r="KZM9" s="2"/>
      <c r="KZQ9" s="2"/>
      <c r="KZU9" s="2"/>
      <c r="KZY9" s="2"/>
      <c r="LAC9" s="2"/>
      <c r="LAG9" s="2"/>
      <c r="LAK9" s="2"/>
      <c r="LAO9" s="2"/>
      <c r="LAS9" s="2"/>
      <c r="LAW9" s="2"/>
      <c r="LBA9" s="2"/>
      <c r="LBE9" s="2"/>
      <c r="LBI9" s="2"/>
      <c r="LBM9" s="2"/>
      <c r="LBQ9" s="2"/>
      <c r="LBU9" s="2"/>
      <c r="LBY9" s="2"/>
      <c r="LCC9" s="2"/>
      <c r="LCG9" s="2"/>
      <c r="LCK9" s="2"/>
      <c r="LCO9" s="2"/>
      <c r="LCS9" s="2"/>
      <c r="LCW9" s="2"/>
      <c r="LDA9" s="2"/>
      <c r="LDE9" s="2"/>
      <c r="LDI9" s="2"/>
      <c r="LDM9" s="2"/>
      <c r="LDQ9" s="2"/>
      <c r="LDU9" s="2"/>
      <c r="LDY9" s="2"/>
      <c r="LEC9" s="2"/>
      <c r="LEG9" s="2"/>
      <c r="LEK9" s="2"/>
      <c r="LEO9" s="2"/>
      <c r="LES9" s="2"/>
      <c r="LEW9" s="2"/>
      <c r="LFA9" s="2"/>
      <c r="LFE9" s="2"/>
      <c r="LFI9" s="2"/>
      <c r="LFM9" s="2"/>
      <c r="LFQ9" s="2"/>
      <c r="LFU9" s="2"/>
      <c r="LFY9" s="2"/>
      <c r="LGC9" s="2"/>
      <c r="LGG9" s="2"/>
      <c r="LGK9" s="2"/>
      <c r="LGO9" s="2"/>
      <c r="LGS9" s="2"/>
      <c r="LGW9" s="2"/>
      <c r="LHA9" s="2"/>
      <c r="LHE9" s="2"/>
      <c r="LHI9" s="2"/>
      <c r="LHM9" s="2"/>
      <c r="LHQ9" s="2"/>
      <c r="LHU9" s="2"/>
      <c r="LHY9" s="2"/>
      <c r="LIC9" s="2"/>
      <c r="LIG9" s="2"/>
      <c r="LIK9" s="2"/>
      <c r="LIO9" s="2"/>
      <c r="LIS9" s="2"/>
      <c r="LIW9" s="2"/>
      <c r="LJA9" s="2"/>
      <c r="LJE9" s="2"/>
      <c r="LJI9" s="2"/>
      <c r="LJM9" s="2"/>
      <c r="LJQ9" s="2"/>
      <c r="LJU9" s="2"/>
      <c r="LJY9" s="2"/>
      <c r="LKC9" s="2"/>
      <c r="LKG9" s="2"/>
      <c r="LKK9" s="2"/>
      <c r="LKO9" s="2"/>
      <c r="LKS9" s="2"/>
      <c r="LKW9" s="2"/>
      <c r="LLA9" s="2"/>
      <c r="LLE9" s="2"/>
      <c r="LLI9" s="2"/>
      <c r="LLM9" s="2"/>
      <c r="LLQ9" s="2"/>
      <c r="LLU9" s="2"/>
      <c r="LLY9" s="2"/>
      <c r="LMC9" s="2"/>
      <c r="LMG9" s="2"/>
      <c r="LMK9" s="2"/>
      <c r="LMO9" s="2"/>
      <c r="LMS9" s="2"/>
      <c r="LMW9" s="2"/>
      <c r="LNA9" s="2"/>
      <c r="LNE9" s="2"/>
      <c r="LNI9" s="2"/>
      <c r="LNM9" s="2"/>
      <c r="LNQ9" s="2"/>
      <c r="LNU9" s="2"/>
      <c r="LNY9" s="2"/>
      <c r="LOC9" s="2"/>
      <c r="LOG9" s="2"/>
      <c r="LOK9" s="2"/>
      <c r="LOO9" s="2"/>
      <c r="LOS9" s="2"/>
      <c r="LOW9" s="2"/>
      <c r="LPA9" s="2"/>
      <c r="LPE9" s="2"/>
      <c r="LPI9" s="2"/>
      <c r="LPM9" s="2"/>
      <c r="LPQ9" s="2"/>
      <c r="LPU9" s="2"/>
      <c r="LPY9" s="2"/>
      <c r="LQC9" s="2"/>
      <c r="LQG9" s="2"/>
      <c r="LQK9" s="2"/>
      <c r="LQO9" s="2"/>
      <c r="LQS9" s="2"/>
      <c r="LQW9" s="2"/>
      <c r="LRA9" s="2"/>
      <c r="LRE9" s="2"/>
      <c r="LRI9" s="2"/>
      <c r="LRM9" s="2"/>
      <c r="LRQ9" s="2"/>
      <c r="LRU9" s="2"/>
      <c r="LRY9" s="2"/>
      <c r="LSC9" s="2"/>
      <c r="LSG9" s="2"/>
      <c r="LSK9" s="2"/>
      <c r="LSO9" s="2"/>
      <c r="LSS9" s="2"/>
      <c r="LSW9" s="2"/>
      <c r="LTA9" s="2"/>
      <c r="LTE9" s="2"/>
      <c r="LTI9" s="2"/>
      <c r="LTM9" s="2"/>
      <c r="LTQ9" s="2"/>
      <c r="LTU9" s="2"/>
      <c r="LTY9" s="2"/>
      <c r="LUC9" s="2"/>
      <c r="LUG9" s="2"/>
      <c r="LUK9" s="2"/>
      <c r="LUO9" s="2"/>
      <c r="LUS9" s="2"/>
      <c r="LUW9" s="2"/>
      <c r="LVA9" s="2"/>
      <c r="LVE9" s="2"/>
      <c r="LVI9" s="2"/>
      <c r="LVM9" s="2"/>
      <c r="LVQ9" s="2"/>
      <c r="LVU9" s="2"/>
      <c r="LVY9" s="2"/>
      <c r="LWC9" s="2"/>
      <c r="LWG9" s="2"/>
      <c r="LWK9" s="2"/>
      <c r="LWO9" s="2"/>
      <c r="LWS9" s="2"/>
      <c r="LWW9" s="2"/>
      <c r="LXA9" s="2"/>
      <c r="LXE9" s="2"/>
      <c r="LXI9" s="2"/>
      <c r="LXM9" s="2"/>
      <c r="LXQ9" s="2"/>
      <c r="LXU9" s="2"/>
      <c r="LXY9" s="2"/>
      <c r="LYC9" s="2"/>
      <c r="LYG9" s="2"/>
      <c r="LYK9" s="2"/>
      <c r="LYO9" s="2"/>
      <c r="LYS9" s="2"/>
      <c r="LYW9" s="2"/>
      <c r="LZA9" s="2"/>
      <c r="LZE9" s="2"/>
      <c r="LZI9" s="2"/>
      <c r="LZM9" s="2"/>
      <c r="LZQ9" s="2"/>
      <c r="LZU9" s="2"/>
      <c r="LZY9" s="2"/>
      <c r="MAC9" s="2"/>
      <c r="MAG9" s="2"/>
      <c r="MAK9" s="2"/>
      <c r="MAO9" s="2"/>
      <c r="MAS9" s="2"/>
      <c r="MAW9" s="2"/>
      <c r="MBA9" s="2"/>
      <c r="MBE9" s="2"/>
      <c r="MBI9" s="2"/>
      <c r="MBM9" s="2"/>
      <c r="MBQ9" s="2"/>
      <c r="MBU9" s="2"/>
      <c r="MBY9" s="2"/>
      <c r="MCC9" s="2"/>
      <c r="MCG9" s="2"/>
      <c r="MCK9" s="2"/>
      <c r="MCO9" s="2"/>
      <c r="MCS9" s="2"/>
      <c r="MCW9" s="2"/>
      <c r="MDA9" s="2"/>
      <c r="MDE9" s="2"/>
      <c r="MDI9" s="2"/>
      <c r="MDM9" s="2"/>
      <c r="MDQ9" s="2"/>
      <c r="MDU9" s="2"/>
      <c r="MDY9" s="2"/>
      <c r="MEC9" s="2"/>
      <c r="MEG9" s="2"/>
      <c r="MEK9" s="2"/>
      <c r="MEO9" s="2"/>
      <c r="MES9" s="2"/>
      <c r="MEW9" s="2"/>
      <c r="MFA9" s="2"/>
      <c r="MFE9" s="2"/>
      <c r="MFI9" s="2"/>
      <c r="MFM9" s="2"/>
      <c r="MFQ9" s="2"/>
      <c r="MFU9" s="2"/>
      <c r="MFY9" s="2"/>
      <c r="MGC9" s="2"/>
      <c r="MGG9" s="2"/>
      <c r="MGK9" s="2"/>
      <c r="MGO9" s="2"/>
      <c r="MGS9" s="2"/>
      <c r="MGW9" s="2"/>
      <c r="MHA9" s="2"/>
      <c r="MHE9" s="2"/>
      <c r="MHI9" s="2"/>
      <c r="MHM9" s="2"/>
      <c r="MHQ9" s="2"/>
      <c r="MHU9" s="2"/>
      <c r="MHY9" s="2"/>
      <c r="MIC9" s="2"/>
      <c r="MIG9" s="2"/>
      <c r="MIK9" s="2"/>
      <c r="MIO9" s="2"/>
      <c r="MIS9" s="2"/>
      <c r="MIW9" s="2"/>
      <c r="MJA9" s="2"/>
      <c r="MJE9" s="2"/>
      <c r="MJI9" s="2"/>
      <c r="MJM9" s="2"/>
      <c r="MJQ9" s="2"/>
      <c r="MJU9" s="2"/>
      <c r="MJY9" s="2"/>
      <c r="MKC9" s="2"/>
      <c r="MKG9" s="2"/>
      <c r="MKK9" s="2"/>
      <c r="MKO9" s="2"/>
      <c r="MKS9" s="2"/>
      <c r="MKW9" s="2"/>
      <c r="MLA9" s="2"/>
      <c r="MLE9" s="2"/>
      <c r="MLI9" s="2"/>
      <c r="MLM9" s="2"/>
      <c r="MLQ9" s="2"/>
      <c r="MLU9" s="2"/>
      <c r="MLY9" s="2"/>
      <c r="MMC9" s="2"/>
      <c r="MMG9" s="2"/>
      <c r="MMK9" s="2"/>
      <c r="MMO9" s="2"/>
      <c r="MMS9" s="2"/>
      <c r="MMW9" s="2"/>
      <c r="MNA9" s="2"/>
      <c r="MNE9" s="2"/>
      <c r="MNI9" s="2"/>
      <c r="MNM9" s="2"/>
      <c r="MNQ9" s="2"/>
      <c r="MNU9" s="2"/>
      <c r="MNY9" s="2"/>
      <c r="MOC9" s="2"/>
      <c r="MOG9" s="2"/>
      <c r="MOK9" s="2"/>
      <c r="MOO9" s="2"/>
      <c r="MOS9" s="2"/>
      <c r="MOW9" s="2"/>
      <c r="MPA9" s="2"/>
      <c r="MPE9" s="2"/>
      <c r="MPI9" s="2"/>
      <c r="MPM9" s="2"/>
      <c r="MPQ9" s="2"/>
      <c r="MPU9" s="2"/>
      <c r="MPY9" s="2"/>
      <c r="MQC9" s="2"/>
      <c r="MQG9" s="2"/>
      <c r="MQK9" s="2"/>
      <c r="MQO9" s="2"/>
      <c r="MQS9" s="2"/>
      <c r="MQW9" s="2"/>
      <c r="MRA9" s="2"/>
      <c r="MRE9" s="2"/>
      <c r="MRI9" s="2"/>
      <c r="MRM9" s="2"/>
      <c r="MRQ9" s="2"/>
      <c r="MRU9" s="2"/>
      <c r="MRY9" s="2"/>
      <c r="MSC9" s="2"/>
      <c r="MSG9" s="2"/>
      <c r="MSK9" s="2"/>
      <c r="MSO9" s="2"/>
      <c r="MSS9" s="2"/>
      <c r="MSW9" s="2"/>
      <c r="MTA9" s="2"/>
      <c r="MTE9" s="2"/>
      <c r="MTI9" s="2"/>
      <c r="MTM9" s="2"/>
      <c r="MTQ9" s="2"/>
      <c r="MTU9" s="2"/>
      <c r="MTY9" s="2"/>
      <c r="MUC9" s="2"/>
      <c r="MUG9" s="2"/>
      <c r="MUK9" s="2"/>
      <c r="MUO9" s="2"/>
      <c r="MUS9" s="2"/>
      <c r="MUW9" s="2"/>
      <c r="MVA9" s="2"/>
      <c r="MVE9" s="2"/>
      <c r="MVI9" s="2"/>
      <c r="MVM9" s="2"/>
      <c r="MVQ9" s="2"/>
      <c r="MVU9" s="2"/>
      <c r="MVY9" s="2"/>
      <c r="MWC9" s="2"/>
      <c r="MWG9" s="2"/>
      <c r="MWK9" s="2"/>
      <c r="MWO9" s="2"/>
      <c r="MWS9" s="2"/>
      <c r="MWW9" s="2"/>
      <c r="MXA9" s="2"/>
      <c r="MXE9" s="2"/>
      <c r="MXI9" s="2"/>
      <c r="MXM9" s="2"/>
      <c r="MXQ9" s="2"/>
      <c r="MXU9" s="2"/>
      <c r="MXY9" s="2"/>
      <c r="MYC9" s="2"/>
      <c r="MYG9" s="2"/>
      <c r="MYK9" s="2"/>
      <c r="MYO9" s="2"/>
      <c r="MYS9" s="2"/>
      <c r="MYW9" s="2"/>
      <c r="MZA9" s="2"/>
      <c r="MZE9" s="2"/>
      <c r="MZI9" s="2"/>
      <c r="MZM9" s="2"/>
      <c r="MZQ9" s="2"/>
      <c r="MZU9" s="2"/>
      <c r="MZY9" s="2"/>
      <c r="NAC9" s="2"/>
      <c r="NAG9" s="2"/>
      <c r="NAK9" s="2"/>
      <c r="NAO9" s="2"/>
      <c r="NAS9" s="2"/>
      <c r="NAW9" s="2"/>
      <c r="NBA9" s="2"/>
      <c r="NBE9" s="2"/>
      <c r="NBI9" s="2"/>
      <c r="NBM9" s="2"/>
      <c r="NBQ9" s="2"/>
      <c r="NBU9" s="2"/>
      <c r="NBY9" s="2"/>
      <c r="NCC9" s="2"/>
      <c r="NCG9" s="2"/>
      <c r="NCK9" s="2"/>
      <c r="NCO9" s="2"/>
      <c r="NCS9" s="2"/>
      <c r="NCW9" s="2"/>
      <c r="NDA9" s="2"/>
      <c r="NDE9" s="2"/>
      <c r="NDI9" s="2"/>
      <c r="NDM9" s="2"/>
      <c r="NDQ9" s="2"/>
      <c r="NDU9" s="2"/>
      <c r="NDY9" s="2"/>
      <c r="NEC9" s="2"/>
      <c r="NEG9" s="2"/>
      <c r="NEK9" s="2"/>
      <c r="NEO9" s="2"/>
      <c r="NES9" s="2"/>
      <c r="NEW9" s="2"/>
      <c r="NFA9" s="2"/>
      <c r="NFE9" s="2"/>
      <c r="NFI9" s="2"/>
      <c r="NFM9" s="2"/>
      <c r="NFQ9" s="2"/>
      <c r="NFU9" s="2"/>
      <c r="NFY9" s="2"/>
      <c r="NGC9" s="2"/>
      <c r="NGG9" s="2"/>
      <c r="NGK9" s="2"/>
      <c r="NGO9" s="2"/>
      <c r="NGS9" s="2"/>
      <c r="NGW9" s="2"/>
      <c r="NHA9" s="2"/>
      <c r="NHE9" s="2"/>
      <c r="NHI9" s="2"/>
      <c r="NHM9" s="2"/>
      <c r="NHQ9" s="2"/>
      <c r="NHU9" s="2"/>
      <c r="NHY9" s="2"/>
      <c r="NIC9" s="2"/>
      <c r="NIG9" s="2"/>
      <c r="NIK9" s="2"/>
      <c r="NIO9" s="2"/>
      <c r="NIS9" s="2"/>
      <c r="NIW9" s="2"/>
      <c r="NJA9" s="2"/>
      <c r="NJE9" s="2"/>
      <c r="NJI9" s="2"/>
      <c r="NJM9" s="2"/>
      <c r="NJQ9" s="2"/>
      <c r="NJU9" s="2"/>
      <c r="NJY9" s="2"/>
      <c r="NKC9" s="2"/>
      <c r="NKG9" s="2"/>
      <c r="NKK9" s="2"/>
      <c r="NKO9" s="2"/>
      <c r="NKS9" s="2"/>
      <c r="NKW9" s="2"/>
      <c r="NLA9" s="2"/>
      <c r="NLE9" s="2"/>
      <c r="NLI9" s="2"/>
      <c r="NLM9" s="2"/>
      <c r="NLQ9" s="2"/>
      <c r="NLU9" s="2"/>
      <c r="NLY9" s="2"/>
      <c r="NMC9" s="2"/>
      <c r="NMG9" s="2"/>
      <c r="NMK9" s="2"/>
      <c r="NMO9" s="2"/>
      <c r="NMS9" s="2"/>
      <c r="NMW9" s="2"/>
      <c r="NNA9" s="2"/>
      <c r="NNE9" s="2"/>
      <c r="NNI9" s="2"/>
      <c r="NNM9" s="2"/>
      <c r="NNQ9" s="2"/>
      <c r="NNU9" s="2"/>
      <c r="NNY9" s="2"/>
      <c r="NOC9" s="2"/>
      <c r="NOG9" s="2"/>
      <c r="NOK9" s="2"/>
      <c r="NOO9" s="2"/>
      <c r="NOS9" s="2"/>
      <c r="NOW9" s="2"/>
      <c r="NPA9" s="2"/>
      <c r="NPE9" s="2"/>
      <c r="NPI9" s="2"/>
      <c r="NPM9" s="2"/>
      <c r="NPQ9" s="2"/>
      <c r="NPU9" s="2"/>
      <c r="NPY9" s="2"/>
      <c r="NQC9" s="2"/>
      <c r="NQG9" s="2"/>
      <c r="NQK9" s="2"/>
      <c r="NQO9" s="2"/>
      <c r="NQS9" s="2"/>
      <c r="NQW9" s="2"/>
      <c r="NRA9" s="2"/>
      <c r="NRE9" s="2"/>
      <c r="NRI9" s="2"/>
      <c r="NRM9" s="2"/>
      <c r="NRQ9" s="2"/>
      <c r="NRU9" s="2"/>
      <c r="NRY9" s="2"/>
      <c r="NSC9" s="2"/>
      <c r="NSG9" s="2"/>
      <c r="NSK9" s="2"/>
      <c r="NSO9" s="2"/>
      <c r="NSS9" s="2"/>
      <c r="NSW9" s="2"/>
      <c r="NTA9" s="2"/>
      <c r="NTE9" s="2"/>
      <c r="NTI9" s="2"/>
      <c r="NTM9" s="2"/>
      <c r="NTQ9" s="2"/>
      <c r="NTU9" s="2"/>
      <c r="NTY9" s="2"/>
      <c r="NUC9" s="2"/>
      <c r="NUG9" s="2"/>
      <c r="NUK9" s="2"/>
      <c r="NUO9" s="2"/>
      <c r="NUS9" s="2"/>
      <c r="NUW9" s="2"/>
      <c r="NVA9" s="2"/>
      <c r="NVE9" s="2"/>
      <c r="NVI9" s="2"/>
      <c r="NVM9" s="2"/>
      <c r="NVQ9" s="2"/>
      <c r="NVU9" s="2"/>
      <c r="NVY9" s="2"/>
      <c r="NWC9" s="2"/>
      <c r="NWG9" s="2"/>
      <c r="NWK9" s="2"/>
      <c r="NWO9" s="2"/>
      <c r="NWS9" s="2"/>
      <c r="NWW9" s="2"/>
      <c r="NXA9" s="2"/>
      <c r="NXE9" s="2"/>
      <c r="NXI9" s="2"/>
      <c r="NXM9" s="2"/>
      <c r="NXQ9" s="2"/>
      <c r="NXU9" s="2"/>
      <c r="NXY9" s="2"/>
      <c r="NYC9" s="2"/>
      <c r="NYG9" s="2"/>
      <c r="NYK9" s="2"/>
      <c r="NYO9" s="2"/>
      <c r="NYS9" s="2"/>
      <c r="NYW9" s="2"/>
      <c r="NZA9" s="2"/>
      <c r="NZE9" s="2"/>
      <c r="NZI9" s="2"/>
      <c r="NZM9" s="2"/>
      <c r="NZQ9" s="2"/>
      <c r="NZU9" s="2"/>
      <c r="NZY9" s="2"/>
      <c r="OAC9" s="2"/>
      <c r="OAG9" s="2"/>
      <c r="OAK9" s="2"/>
      <c r="OAO9" s="2"/>
      <c r="OAS9" s="2"/>
      <c r="OAW9" s="2"/>
      <c r="OBA9" s="2"/>
      <c r="OBE9" s="2"/>
      <c r="OBI9" s="2"/>
      <c r="OBM9" s="2"/>
      <c r="OBQ9" s="2"/>
      <c r="OBU9" s="2"/>
      <c r="OBY9" s="2"/>
      <c r="OCC9" s="2"/>
      <c r="OCG9" s="2"/>
      <c r="OCK9" s="2"/>
      <c r="OCO9" s="2"/>
      <c r="OCS9" s="2"/>
      <c r="OCW9" s="2"/>
      <c r="ODA9" s="2"/>
      <c r="ODE9" s="2"/>
      <c r="ODI9" s="2"/>
      <c r="ODM9" s="2"/>
      <c r="ODQ9" s="2"/>
      <c r="ODU9" s="2"/>
      <c r="ODY9" s="2"/>
      <c r="OEC9" s="2"/>
      <c r="OEG9" s="2"/>
      <c r="OEK9" s="2"/>
      <c r="OEO9" s="2"/>
      <c r="OES9" s="2"/>
      <c r="OEW9" s="2"/>
      <c r="OFA9" s="2"/>
      <c r="OFE9" s="2"/>
      <c r="OFI9" s="2"/>
      <c r="OFM9" s="2"/>
      <c r="OFQ9" s="2"/>
      <c r="OFU9" s="2"/>
      <c r="OFY9" s="2"/>
      <c r="OGC9" s="2"/>
      <c r="OGG9" s="2"/>
      <c r="OGK9" s="2"/>
      <c r="OGO9" s="2"/>
      <c r="OGS9" s="2"/>
      <c r="OGW9" s="2"/>
      <c r="OHA9" s="2"/>
      <c r="OHE9" s="2"/>
      <c r="OHI9" s="2"/>
      <c r="OHM9" s="2"/>
      <c r="OHQ9" s="2"/>
      <c r="OHU9" s="2"/>
      <c r="OHY9" s="2"/>
      <c r="OIC9" s="2"/>
      <c r="OIG9" s="2"/>
      <c r="OIK9" s="2"/>
      <c r="OIO9" s="2"/>
      <c r="OIS9" s="2"/>
      <c r="OIW9" s="2"/>
      <c r="OJA9" s="2"/>
      <c r="OJE9" s="2"/>
      <c r="OJI9" s="2"/>
      <c r="OJM9" s="2"/>
      <c r="OJQ9" s="2"/>
      <c r="OJU9" s="2"/>
      <c r="OJY9" s="2"/>
      <c r="OKC9" s="2"/>
      <c r="OKG9" s="2"/>
      <c r="OKK9" s="2"/>
      <c r="OKO9" s="2"/>
      <c r="OKS9" s="2"/>
      <c r="OKW9" s="2"/>
      <c r="OLA9" s="2"/>
      <c r="OLE9" s="2"/>
      <c r="OLI9" s="2"/>
      <c r="OLM9" s="2"/>
      <c r="OLQ9" s="2"/>
      <c r="OLU9" s="2"/>
      <c r="OLY9" s="2"/>
      <c r="OMC9" s="2"/>
      <c r="OMG9" s="2"/>
      <c r="OMK9" s="2"/>
      <c r="OMO9" s="2"/>
      <c r="OMS9" s="2"/>
      <c r="OMW9" s="2"/>
      <c r="ONA9" s="2"/>
      <c r="ONE9" s="2"/>
      <c r="ONI9" s="2"/>
      <c r="ONM9" s="2"/>
      <c r="ONQ9" s="2"/>
      <c r="ONU9" s="2"/>
      <c r="ONY9" s="2"/>
      <c r="OOC9" s="2"/>
      <c r="OOG9" s="2"/>
      <c r="OOK9" s="2"/>
      <c r="OOO9" s="2"/>
      <c r="OOS9" s="2"/>
      <c r="OOW9" s="2"/>
      <c r="OPA9" s="2"/>
      <c r="OPE9" s="2"/>
      <c r="OPI9" s="2"/>
      <c r="OPM9" s="2"/>
      <c r="OPQ9" s="2"/>
      <c r="OPU9" s="2"/>
      <c r="OPY9" s="2"/>
      <c r="OQC9" s="2"/>
      <c r="OQG9" s="2"/>
      <c r="OQK9" s="2"/>
      <c r="OQO9" s="2"/>
      <c r="OQS9" s="2"/>
      <c r="OQW9" s="2"/>
      <c r="ORA9" s="2"/>
      <c r="ORE9" s="2"/>
      <c r="ORI9" s="2"/>
      <c r="ORM9" s="2"/>
      <c r="ORQ9" s="2"/>
      <c r="ORU9" s="2"/>
      <c r="ORY9" s="2"/>
      <c r="OSC9" s="2"/>
      <c r="OSG9" s="2"/>
      <c r="OSK9" s="2"/>
      <c r="OSO9" s="2"/>
      <c r="OSS9" s="2"/>
      <c r="OSW9" s="2"/>
      <c r="OTA9" s="2"/>
      <c r="OTE9" s="2"/>
      <c r="OTI9" s="2"/>
      <c r="OTM9" s="2"/>
      <c r="OTQ9" s="2"/>
      <c r="OTU9" s="2"/>
      <c r="OTY9" s="2"/>
      <c r="OUC9" s="2"/>
      <c r="OUG9" s="2"/>
      <c r="OUK9" s="2"/>
      <c r="OUO9" s="2"/>
      <c r="OUS9" s="2"/>
      <c r="OUW9" s="2"/>
      <c r="OVA9" s="2"/>
      <c r="OVE9" s="2"/>
      <c r="OVI9" s="2"/>
      <c r="OVM9" s="2"/>
      <c r="OVQ9" s="2"/>
      <c r="OVU9" s="2"/>
      <c r="OVY9" s="2"/>
      <c r="OWC9" s="2"/>
      <c r="OWG9" s="2"/>
      <c r="OWK9" s="2"/>
      <c r="OWO9" s="2"/>
      <c r="OWS9" s="2"/>
      <c r="OWW9" s="2"/>
      <c r="OXA9" s="2"/>
      <c r="OXE9" s="2"/>
      <c r="OXI9" s="2"/>
      <c r="OXM9" s="2"/>
      <c r="OXQ9" s="2"/>
      <c r="OXU9" s="2"/>
      <c r="OXY9" s="2"/>
      <c r="OYC9" s="2"/>
      <c r="OYG9" s="2"/>
      <c r="OYK9" s="2"/>
      <c r="OYO9" s="2"/>
      <c r="OYS9" s="2"/>
      <c r="OYW9" s="2"/>
      <c r="OZA9" s="2"/>
      <c r="OZE9" s="2"/>
      <c r="OZI9" s="2"/>
      <c r="OZM9" s="2"/>
      <c r="OZQ9" s="2"/>
      <c r="OZU9" s="2"/>
      <c r="OZY9" s="2"/>
      <c r="PAC9" s="2"/>
      <c r="PAG9" s="2"/>
      <c r="PAK9" s="2"/>
      <c r="PAO9" s="2"/>
      <c r="PAS9" s="2"/>
      <c r="PAW9" s="2"/>
      <c r="PBA9" s="2"/>
      <c r="PBE9" s="2"/>
      <c r="PBI9" s="2"/>
      <c r="PBM9" s="2"/>
      <c r="PBQ9" s="2"/>
      <c r="PBU9" s="2"/>
      <c r="PBY9" s="2"/>
      <c r="PCC9" s="2"/>
      <c r="PCG9" s="2"/>
      <c r="PCK9" s="2"/>
      <c r="PCO9" s="2"/>
      <c r="PCS9" s="2"/>
      <c r="PCW9" s="2"/>
      <c r="PDA9" s="2"/>
      <c r="PDE9" s="2"/>
      <c r="PDI9" s="2"/>
      <c r="PDM9" s="2"/>
      <c r="PDQ9" s="2"/>
      <c r="PDU9" s="2"/>
      <c r="PDY9" s="2"/>
      <c r="PEC9" s="2"/>
      <c r="PEG9" s="2"/>
      <c r="PEK9" s="2"/>
      <c r="PEO9" s="2"/>
      <c r="PES9" s="2"/>
      <c r="PEW9" s="2"/>
      <c r="PFA9" s="2"/>
      <c r="PFE9" s="2"/>
      <c r="PFI9" s="2"/>
      <c r="PFM9" s="2"/>
      <c r="PFQ9" s="2"/>
      <c r="PFU9" s="2"/>
      <c r="PFY9" s="2"/>
      <c r="PGC9" s="2"/>
      <c r="PGG9" s="2"/>
      <c r="PGK9" s="2"/>
      <c r="PGO9" s="2"/>
      <c r="PGS9" s="2"/>
      <c r="PGW9" s="2"/>
      <c r="PHA9" s="2"/>
      <c r="PHE9" s="2"/>
      <c r="PHI9" s="2"/>
      <c r="PHM9" s="2"/>
      <c r="PHQ9" s="2"/>
      <c r="PHU9" s="2"/>
      <c r="PHY9" s="2"/>
      <c r="PIC9" s="2"/>
      <c r="PIG9" s="2"/>
      <c r="PIK9" s="2"/>
      <c r="PIO9" s="2"/>
      <c r="PIS9" s="2"/>
      <c r="PIW9" s="2"/>
      <c r="PJA9" s="2"/>
      <c r="PJE9" s="2"/>
      <c r="PJI9" s="2"/>
      <c r="PJM9" s="2"/>
      <c r="PJQ9" s="2"/>
      <c r="PJU9" s="2"/>
      <c r="PJY9" s="2"/>
      <c r="PKC9" s="2"/>
      <c r="PKG9" s="2"/>
      <c r="PKK9" s="2"/>
      <c r="PKO9" s="2"/>
      <c r="PKS9" s="2"/>
      <c r="PKW9" s="2"/>
      <c r="PLA9" s="2"/>
      <c r="PLE9" s="2"/>
      <c r="PLI9" s="2"/>
      <c r="PLM9" s="2"/>
      <c r="PLQ9" s="2"/>
      <c r="PLU9" s="2"/>
      <c r="PLY9" s="2"/>
      <c r="PMC9" s="2"/>
      <c r="PMG9" s="2"/>
      <c r="PMK9" s="2"/>
      <c r="PMO9" s="2"/>
      <c r="PMS9" s="2"/>
      <c r="PMW9" s="2"/>
      <c r="PNA9" s="2"/>
      <c r="PNE9" s="2"/>
      <c r="PNI9" s="2"/>
      <c r="PNM9" s="2"/>
      <c r="PNQ9" s="2"/>
      <c r="PNU9" s="2"/>
      <c r="PNY9" s="2"/>
      <c r="POC9" s="2"/>
      <c r="POG9" s="2"/>
      <c r="POK9" s="2"/>
      <c r="POO9" s="2"/>
      <c r="POS9" s="2"/>
      <c r="POW9" s="2"/>
      <c r="PPA9" s="2"/>
      <c r="PPE9" s="2"/>
      <c r="PPI9" s="2"/>
      <c r="PPM9" s="2"/>
      <c r="PPQ9" s="2"/>
      <c r="PPU9" s="2"/>
      <c r="PPY9" s="2"/>
      <c r="PQC9" s="2"/>
      <c r="PQG9" s="2"/>
      <c r="PQK9" s="2"/>
      <c r="PQO9" s="2"/>
      <c r="PQS9" s="2"/>
      <c r="PQW9" s="2"/>
      <c r="PRA9" s="2"/>
      <c r="PRE9" s="2"/>
      <c r="PRI9" s="2"/>
      <c r="PRM9" s="2"/>
      <c r="PRQ9" s="2"/>
      <c r="PRU9" s="2"/>
      <c r="PRY9" s="2"/>
      <c r="PSC9" s="2"/>
      <c r="PSG9" s="2"/>
      <c r="PSK9" s="2"/>
      <c r="PSO9" s="2"/>
      <c r="PSS9" s="2"/>
      <c r="PSW9" s="2"/>
      <c r="PTA9" s="2"/>
      <c r="PTE9" s="2"/>
      <c r="PTI9" s="2"/>
      <c r="PTM9" s="2"/>
      <c r="PTQ9" s="2"/>
      <c r="PTU9" s="2"/>
      <c r="PTY9" s="2"/>
      <c r="PUC9" s="2"/>
      <c r="PUG9" s="2"/>
      <c r="PUK9" s="2"/>
      <c r="PUO9" s="2"/>
      <c r="PUS9" s="2"/>
      <c r="PUW9" s="2"/>
      <c r="PVA9" s="2"/>
      <c r="PVE9" s="2"/>
      <c r="PVI9" s="2"/>
      <c r="PVM9" s="2"/>
      <c r="PVQ9" s="2"/>
      <c r="PVU9" s="2"/>
      <c r="PVY9" s="2"/>
      <c r="PWC9" s="2"/>
      <c r="PWG9" s="2"/>
      <c r="PWK9" s="2"/>
      <c r="PWO9" s="2"/>
      <c r="PWS9" s="2"/>
      <c r="PWW9" s="2"/>
      <c r="PXA9" s="2"/>
      <c r="PXE9" s="2"/>
      <c r="PXI9" s="2"/>
      <c r="PXM9" s="2"/>
      <c r="PXQ9" s="2"/>
      <c r="PXU9" s="2"/>
      <c r="PXY9" s="2"/>
      <c r="PYC9" s="2"/>
      <c r="PYG9" s="2"/>
      <c r="PYK9" s="2"/>
      <c r="PYO9" s="2"/>
      <c r="PYS9" s="2"/>
      <c r="PYW9" s="2"/>
      <c r="PZA9" s="2"/>
      <c r="PZE9" s="2"/>
      <c r="PZI9" s="2"/>
      <c r="PZM9" s="2"/>
      <c r="PZQ9" s="2"/>
      <c r="PZU9" s="2"/>
      <c r="PZY9" s="2"/>
      <c r="QAC9" s="2"/>
      <c r="QAG9" s="2"/>
      <c r="QAK9" s="2"/>
      <c r="QAO9" s="2"/>
      <c r="QAS9" s="2"/>
      <c r="QAW9" s="2"/>
      <c r="QBA9" s="2"/>
      <c r="QBE9" s="2"/>
      <c r="QBI9" s="2"/>
      <c r="QBM9" s="2"/>
      <c r="QBQ9" s="2"/>
      <c r="QBU9" s="2"/>
      <c r="QBY9" s="2"/>
      <c r="QCC9" s="2"/>
      <c r="QCG9" s="2"/>
      <c r="QCK9" s="2"/>
      <c r="QCO9" s="2"/>
      <c r="QCS9" s="2"/>
      <c r="QCW9" s="2"/>
      <c r="QDA9" s="2"/>
      <c r="QDE9" s="2"/>
      <c r="QDI9" s="2"/>
      <c r="QDM9" s="2"/>
      <c r="QDQ9" s="2"/>
      <c r="QDU9" s="2"/>
      <c r="QDY9" s="2"/>
      <c r="QEC9" s="2"/>
      <c r="QEG9" s="2"/>
      <c r="QEK9" s="2"/>
      <c r="QEO9" s="2"/>
      <c r="QES9" s="2"/>
      <c r="QEW9" s="2"/>
      <c r="QFA9" s="2"/>
      <c r="QFE9" s="2"/>
      <c r="QFI9" s="2"/>
      <c r="QFM9" s="2"/>
      <c r="QFQ9" s="2"/>
      <c r="QFU9" s="2"/>
      <c r="QFY9" s="2"/>
      <c r="QGC9" s="2"/>
      <c r="QGG9" s="2"/>
      <c r="QGK9" s="2"/>
      <c r="QGO9" s="2"/>
      <c r="QGS9" s="2"/>
      <c r="QGW9" s="2"/>
      <c r="QHA9" s="2"/>
      <c r="QHE9" s="2"/>
      <c r="QHI9" s="2"/>
      <c r="QHM9" s="2"/>
      <c r="QHQ9" s="2"/>
      <c r="QHU9" s="2"/>
      <c r="QHY9" s="2"/>
      <c r="QIC9" s="2"/>
      <c r="QIG9" s="2"/>
      <c r="QIK9" s="2"/>
      <c r="QIO9" s="2"/>
      <c r="QIS9" s="2"/>
      <c r="QIW9" s="2"/>
      <c r="QJA9" s="2"/>
      <c r="QJE9" s="2"/>
      <c r="QJI9" s="2"/>
      <c r="QJM9" s="2"/>
      <c r="QJQ9" s="2"/>
      <c r="QJU9" s="2"/>
      <c r="QJY9" s="2"/>
      <c r="QKC9" s="2"/>
      <c r="QKG9" s="2"/>
      <c r="QKK9" s="2"/>
      <c r="QKO9" s="2"/>
      <c r="QKS9" s="2"/>
      <c r="QKW9" s="2"/>
      <c r="QLA9" s="2"/>
      <c r="QLE9" s="2"/>
      <c r="QLI9" s="2"/>
      <c r="QLM9" s="2"/>
      <c r="QLQ9" s="2"/>
      <c r="QLU9" s="2"/>
      <c r="QLY9" s="2"/>
      <c r="QMC9" s="2"/>
      <c r="QMG9" s="2"/>
      <c r="QMK9" s="2"/>
      <c r="QMO9" s="2"/>
      <c r="QMS9" s="2"/>
      <c r="QMW9" s="2"/>
      <c r="QNA9" s="2"/>
      <c r="QNE9" s="2"/>
      <c r="QNI9" s="2"/>
      <c r="QNM9" s="2"/>
      <c r="QNQ9" s="2"/>
      <c r="QNU9" s="2"/>
      <c r="QNY9" s="2"/>
      <c r="QOC9" s="2"/>
      <c r="QOG9" s="2"/>
      <c r="QOK9" s="2"/>
      <c r="QOO9" s="2"/>
      <c r="QOS9" s="2"/>
      <c r="QOW9" s="2"/>
      <c r="QPA9" s="2"/>
      <c r="QPE9" s="2"/>
      <c r="QPI9" s="2"/>
      <c r="QPM9" s="2"/>
      <c r="QPQ9" s="2"/>
      <c r="QPU9" s="2"/>
      <c r="QPY9" s="2"/>
      <c r="QQC9" s="2"/>
      <c r="QQG9" s="2"/>
      <c r="QQK9" s="2"/>
      <c r="QQO9" s="2"/>
      <c r="QQS9" s="2"/>
      <c r="QQW9" s="2"/>
      <c r="QRA9" s="2"/>
      <c r="QRE9" s="2"/>
      <c r="QRI9" s="2"/>
      <c r="QRM9" s="2"/>
      <c r="QRQ9" s="2"/>
      <c r="QRU9" s="2"/>
      <c r="QRY9" s="2"/>
      <c r="QSC9" s="2"/>
      <c r="QSG9" s="2"/>
      <c r="QSK9" s="2"/>
      <c r="QSO9" s="2"/>
      <c r="QSS9" s="2"/>
      <c r="QSW9" s="2"/>
      <c r="QTA9" s="2"/>
      <c r="QTE9" s="2"/>
      <c r="QTI9" s="2"/>
      <c r="QTM9" s="2"/>
      <c r="QTQ9" s="2"/>
      <c r="QTU9" s="2"/>
      <c r="QTY9" s="2"/>
      <c r="QUC9" s="2"/>
      <c r="QUG9" s="2"/>
      <c r="QUK9" s="2"/>
      <c r="QUO9" s="2"/>
      <c r="QUS9" s="2"/>
      <c r="QUW9" s="2"/>
      <c r="QVA9" s="2"/>
      <c r="QVE9" s="2"/>
      <c r="QVI9" s="2"/>
      <c r="QVM9" s="2"/>
      <c r="QVQ9" s="2"/>
      <c r="QVU9" s="2"/>
      <c r="QVY9" s="2"/>
      <c r="QWC9" s="2"/>
      <c r="QWG9" s="2"/>
      <c r="QWK9" s="2"/>
      <c r="QWO9" s="2"/>
      <c r="QWS9" s="2"/>
      <c r="QWW9" s="2"/>
      <c r="QXA9" s="2"/>
      <c r="QXE9" s="2"/>
      <c r="QXI9" s="2"/>
      <c r="QXM9" s="2"/>
      <c r="QXQ9" s="2"/>
      <c r="QXU9" s="2"/>
      <c r="QXY9" s="2"/>
      <c r="QYC9" s="2"/>
      <c r="QYG9" s="2"/>
      <c r="QYK9" s="2"/>
      <c r="QYO9" s="2"/>
      <c r="QYS9" s="2"/>
      <c r="QYW9" s="2"/>
      <c r="QZA9" s="2"/>
      <c r="QZE9" s="2"/>
      <c r="QZI9" s="2"/>
      <c r="QZM9" s="2"/>
      <c r="QZQ9" s="2"/>
      <c r="QZU9" s="2"/>
      <c r="QZY9" s="2"/>
      <c r="RAC9" s="2"/>
      <c r="RAG9" s="2"/>
      <c r="RAK9" s="2"/>
      <c r="RAO9" s="2"/>
      <c r="RAS9" s="2"/>
      <c r="RAW9" s="2"/>
      <c r="RBA9" s="2"/>
      <c r="RBE9" s="2"/>
      <c r="RBI9" s="2"/>
      <c r="RBM9" s="2"/>
      <c r="RBQ9" s="2"/>
      <c r="RBU9" s="2"/>
      <c r="RBY9" s="2"/>
      <c r="RCC9" s="2"/>
      <c r="RCG9" s="2"/>
      <c r="RCK9" s="2"/>
      <c r="RCO9" s="2"/>
      <c r="RCS9" s="2"/>
      <c r="RCW9" s="2"/>
      <c r="RDA9" s="2"/>
      <c r="RDE9" s="2"/>
      <c r="RDI9" s="2"/>
      <c r="RDM9" s="2"/>
      <c r="RDQ9" s="2"/>
      <c r="RDU9" s="2"/>
      <c r="RDY9" s="2"/>
      <c r="REC9" s="2"/>
      <c r="REG9" s="2"/>
      <c r="REK9" s="2"/>
      <c r="REO9" s="2"/>
      <c r="RES9" s="2"/>
      <c r="REW9" s="2"/>
      <c r="RFA9" s="2"/>
      <c r="RFE9" s="2"/>
      <c r="RFI9" s="2"/>
      <c r="RFM9" s="2"/>
      <c r="RFQ9" s="2"/>
      <c r="RFU9" s="2"/>
      <c r="RFY9" s="2"/>
      <c r="RGC9" s="2"/>
      <c r="RGG9" s="2"/>
      <c r="RGK9" s="2"/>
      <c r="RGO9" s="2"/>
      <c r="RGS9" s="2"/>
      <c r="RGW9" s="2"/>
      <c r="RHA9" s="2"/>
      <c r="RHE9" s="2"/>
      <c r="RHI9" s="2"/>
      <c r="RHM9" s="2"/>
      <c r="RHQ9" s="2"/>
      <c r="RHU9" s="2"/>
      <c r="RHY9" s="2"/>
      <c r="RIC9" s="2"/>
      <c r="RIG9" s="2"/>
      <c r="RIK9" s="2"/>
      <c r="RIO9" s="2"/>
      <c r="RIS9" s="2"/>
      <c r="RIW9" s="2"/>
      <c r="RJA9" s="2"/>
      <c r="RJE9" s="2"/>
      <c r="RJI9" s="2"/>
      <c r="RJM9" s="2"/>
      <c r="RJQ9" s="2"/>
      <c r="RJU9" s="2"/>
      <c r="RJY9" s="2"/>
      <c r="RKC9" s="2"/>
      <c r="RKG9" s="2"/>
      <c r="RKK9" s="2"/>
      <c r="RKO9" s="2"/>
      <c r="RKS9" s="2"/>
      <c r="RKW9" s="2"/>
      <c r="RLA9" s="2"/>
      <c r="RLE9" s="2"/>
      <c r="RLI9" s="2"/>
      <c r="RLM9" s="2"/>
      <c r="RLQ9" s="2"/>
      <c r="RLU9" s="2"/>
      <c r="RLY9" s="2"/>
      <c r="RMC9" s="2"/>
      <c r="RMG9" s="2"/>
      <c r="RMK9" s="2"/>
      <c r="RMO9" s="2"/>
      <c r="RMS9" s="2"/>
      <c r="RMW9" s="2"/>
      <c r="RNA9" s="2"/>
      <c r="RNE9" s="2"/>
      <c r="RNI9" s="2"/>
      <c r="RNM9" s="2"/>
      <c r="RNQ9" s="2"/>
      <c r="RNU9" s="2"/>
      <c r="RNY9" s="2"/>
      <c r="ROC9" s="2"/>
      <c r="ROG9" s="2"/>
      <c r="ROK9" s="2"/>
      <c r="ROO9" s="2"/>
      <c r="ROS9" s="2"/>
      <c r="ROW9" s="2"/>
      <c r="RPA9" s="2"/>
      <c r="RPE9" s="2"/>
      <c r="RPI9" s="2"/>
      <c r="RPM9" s="2"/>
      <c r="RPQ9" s="2"/>
      <c r="RPU9" s="2"/>
      <c r="RPY9" s="2"/>
      <c r="RQC9" s="2"/>
      <c r="RQG9" s="2"/>
      <c r="RQK9" s="2"/>
      <c r="RQO9" s="2"/>
      <c r="RQS9" s="2"/>
      <c r="RQW9" s="2"/>
      <c r="RRA9" s="2"/>
      <c r="RRE9" s="2"/>
      <c r="RRI9" s="2"/>
      <c r="RRM9" s="2"/>
      <c r="RRQ9" s="2"/>
      <c r="RRU9" s="2"/>
      <c r="RRY9" s="2"/>
      <c r="RSC9" s="2"/>
      <c r="RSG9" s="2"/>
      <c r="RSK9" s="2"/>
      <c r="RSO9" s="2"/>
      <c r="RSS9" s="2"/>
      <c r="RSW9" s="2"/>
      <c r="RTA9" s="2"/>
      <c r="RTE9" s="2"/>
      <c r="RTI9" s="2"/>
      <c r="RTM9" s="2"/>
      <c r="RTQ9" s="2"/>
      <c r="RTU9" s="2"/>
      <c r="RTY9" s="2"/>
      <c r="RUC9" s="2"/>
      <c r="RUG9" s="2"/>
      <c r="RUK9" s="2"/>
      <c r="RUO9" s="2"/>
      <c r="RUS9" s="2"/>
      <c r="RUW9" s="2"/>
      <c r="RVA9" s="2"/>
      <c r="RVE9" s="2"/>
      <c r="RVI9" s="2"/>
      <c r="RVM9" s="2"/>
      <c r="RVQ9" s="2"/>
      <c r="RVU9" s="2"/>
      <c r="RVY9" s="2"/>
      <c r="RWC9" s="2"/>
      <c r="RWG9" s="2"/>
      <c r="RWK9" s="2"/>
      <c r="RWO9" s="2"/>
      <c r="RWS9" s="2"/>
      <c r="RWW9" s="2"/>
      <c r="RXA9" s="2"/>
      <c r="RXE9" s="2"/>
      <c r="RXI9" s="2"/>
      <c r="RXM9" s="2"/>
      <c r="RXQ9" s="2"/>
      <c r="RXU9" s="2"/>
      <c r="RXY9" s="2"/>
      <c r="RYC9" s="2"/>
      <c r="RYG9" s="2"/>
      <c r="RYK9" s="2"/>
      <c r="RYO9" s="2"/>
      <c r="RYS9" s="2"/>
      <c r="RYW9" s="2"/>
      <c r="RZA9" s="2"/>
      <c r="RZE9" s="2"/>
      <c r="RZI9" s="2"/>
      <c r="RZM9" s="2"/>
      <c r="RZQ9" s="2"/>
      <c r="RZU9" s="2"/>
      <c r="RZY9" s="2"/>
      <c r="SAC9" s="2"/>
      <c r="SAG9" s="2"/>
      <c r="SAK9" s="2"/>
      <c r="SAO9" s="2"/>
      <c r="SAS9" s="2"/>
      <c r="SAW9" s="2"/>
      <c r="SBA9" s="2"/>
      <c r="SBE9" s="2"/>
      <c r="SBI9" s="2"/>
      <c r="SBM9" s="2"/>
      <c r="SBQ9" s="2"/>
      <c r="SBU9" s="2"/>
      <c r="SBY9" s="2"/>
      <c r="SCC9" s="2"/>
      <c r="SCG9" s="2"/>
      <c r="SCK9" s="2"/>
      <c r="SCO9" s="2"/>
      <c r="SCS9" s="2"/>
      <c r="SCW9" s="2"/>
      <c r="SDA9" s="2"/>
      <c r="SDE9" s="2"/>
      <c r="SDI9" s="2"/>
      <c r="SDM9" s="2"/>
      <c r="SDQ9" s="2"/>
      <c r="SDU9" s="2"/>
      <c r="SDY9" s="2"/>
      <c r="SEC9" s="2"/>
      <c r="SEG9" s="2"/>
      <c r="SEK9" s="2"/>
      <c r="SEO9" s="2"/>
      <c r="SES9" s="2"/>
      <c r="SEW9" s="2"/>
      <c r="SFA9" s="2"/>
      <c r="SFE9" s="2"/>
      <c r="SFI9" s="2"/>
      <c r="SFM9" s="2"/>
      <c r="SFQ9" s="2"/>
      <c r="SFU9" s="2"/>
      <c r="SFY9" s="2"/>
      <c r="SGC9" s="2"/>
      <c r="SGG9" s="2"/>
      <c r="SGK9" s="2"/>
      <c r="SGO9" s="2"/>
      <c r="SGS9" s="2"/>
      <c r="SGW9" s="2"/>
      <c r="SHA9" s="2"/>
      <c r="SHE9" s="2"/>
      <c r="SHI9" s="2"/>
      <c r="SHM9" s="2"/>
      <c r="SHQ9" s="2"/>
      <c r="SHU9" s="2"/>
      <c r="SHY9" s="2"/>
      <c r="SIC9" s="2"/>
      <c r="SIG9" s="2"/>
      <c r="SIK9" s="2"/>
      <c r="SIO9" s="2"/>
      <c r="SIS9" s="2"/>
      <c r="SIW9" s="2"/>
      <c r="SJA9" s="2"/>
      <c r="SJE9" s="2"/>
      <c r="SJI9" s="2"/>
      <c r="SJM9" s="2"/>
      <c r="SJQ9" s="2"/>
      <c r="SJU9" s="2"/>
      <c r="SJY9" s="2"/>
      <c r="SKC9" s="2"/>
      <c r="SKG9" s="2"/>
      <c r="SKK9" s="2"/>
      <c r="SKO9" s="2"/>
      <c r="SKS9" s="2"/>
      <c r="SKW9" s="2"/>
      <c r="SLA9" s="2"/>
      <c r="SLE9" s="2"/>
      <c r="SLI9" s="2"/>
      <c r="SLM9" s="2"/>
      <c r="SLQ9" s="2"/>
      <c r="SLU9" s="2"/>
      <c r="SLY9" s="2"/>
      <c r="SMC9" s="2"/>
      <c r="SMG9" s="2"/>
      <c r="SMK9" s="2"/>
      <c r="SMO9" s="2"/>
      <c r="SMS9" s="2"/>
      <c r="SMW9" s="2"/>
      <c r="SNA9" s="2"/>
      <c r="SNE9" s="2"/>
      <c r="SNI9" s="2"/>
      <c r="SNM9" s="2"/>
      <c r="SNQ9" s="2"/>
      <c r="SNU9" s="2"/>
      <c r="SNY9" s="2"/>
      <c r="SOC9" s="2"/>
      <c r="SOG9" s="2"/>
      <c r="SOK9" s="2"/>
      <c r="SOO9" s="2"/>
      <c r="SOS9" s="2"/>
      <c r="SOW9" s="2"/>
      <c r="SPA9" s="2"/>
      <c r="SPE9" s="2"/>
      <c r="SPI9" s="2"/>
      <c r="SPM9" s="2"/>
      <c r="SPQ9" s="2"/>
      <c r="SPU9" s="2"/>
      <c r="SPY9" s="2"/>
      <c r="SQC9" s="2"/>
      <c r="SQG9" s="2"/>
      <c r="SQK9" s="2"/>
      <c r="SQO9" s="2"/>
      <c r="SQS9" s="2"/>
      <c r="SQW9" s="2"/>
      <c r="SRA9" s="2"/>
      <c r="SRE9" s="2"/>
      <c r="SRI9" s="2"/>
      <c r="SRM9" s="2"/>
      <c r="SRQ9" s="2"/>
      <c r="SRU9" s="2"/>
      <c r="SRY9" s="2"/>
      <c r="SSC9" s="2"/>
      <c r="SSG9" s="2"/>
      <c r="SSK9" s="2"/>
      <c r="SSO9" s="2"/>
      <c r="SSS9" s="2"/>
      <c r="SSW9" s="2"/>
      <c r="STA9" s="2"/>
      <c r="STE9" s="2"/>
      <c r="STI9" s="2"/>
      <c r="STM9" s="2"/>
      <c r="STQ9" s="2"/>
      <c r="STU9" s="2"/>
      <c r="STY9" s="2"/>
      <c r="SUC9" s="2"/>
      <c r="SUG9" s="2"/>
      <c r="SUK9" s="2"/>
      <c r="SUO9" s="2"/>
      <c r="SUS9" s="2"/>
      <c r="SUW9" s="2"/>
      <c r="SVA9" s="2"/>
      <c r="SVE9" s="2"/>
      <c r="SVI9" s="2"/>
      <c r="SVM9" s="2"/>
      <c r="SVQ9" s="2"/>
      <c r="SVU9" s="2"/>
      <c r="SVY9" s="2"/>
      <c r="SWC9" s="2"/>
      <c r="SWG9" s="2"/>
      <c r="SWK9" s="2"/>
      <c r="SWO9" s="2"/>
      <c r="SWS9" s="2"/>
      <c r="SWW9" s="2"/>
      <c r="SXA9" s="2"/>
      <c r="SXE9" s="2"/>
      <c r="SXI9" s="2"/>
      <c r="SXM9" s="2"/>
      <c r="SXQ9" s="2"/>
      <c r="SXU9" s="2"/>
      <c r="SXY9" s="2"/>
      <c r="SYC9" s="2"/>
      <c r="SYG9" s="2"/>
      <c r="SYK9" s="2"/>
      <c r="SYO9" s="2"/>
      <c r="SYS9" s="2"/>
      <c r="SYW9" s="2"/>
      <c r="SZA9" s="2"/>
      <c r="SZE9" s="2"/>
      <c r="SZI9" s="2"/>
      <c r="SZM9" s="2"/>
      <c r="SZQ9" s="2"/>
      <c r="SZU9" s="2"/>
      <c r="SZY9" s="2"/>
      <c r="TAC9" s="2"/>
      <c r="TAG9" s="2"/>
      <c r="TAK9" s="2"/>
      <c r="TAO9" s="2"/>
      <c r="TAS9" s="2"/>
      <c r="TAW9" s="2"/>
      <c r="TBA9" s="2"/>
      <c r="TBE9" s="2"/>
      <c r="TBI9" s="2"/>
      <c r="TBM9" s="2"/>
      <c r="TBQ9" s="2"/>
      <c r="TBU9" s="2"/>
      <c r="TBY9" s="2"/>
      <c r="TCC9" s="2"/>
      <c r="TCG9" s="2"/>
      <c r="TCK9" s="2"/>
      <c r="TCO9" s="2"/>
      <c r="TCS9" s="2"/>
      <c r="TCW9" s="2"/>
      <c r="TDA9" s="2"/>
      <c r="TDE9" s="2"/>
      <c r="TDI9" s="2"/>
      <c r="TDM9" s="2"/>
      <c r="TDQ9" s="2"/>
      <c r="TDU9" s="2"/>
      <c r="TDY9" s="2"/>
      <c r="TEC9" s="2"/>
      <c r="TEG9" s="2"/>
      <c r="TEK9" s="2"/>
      <c r="TEO9" s="2"/>
      <c r="TES9" s="2"/>
      <c r="TEW9" s="2"/>
      <c r="TFA9" s="2"/>
      <c r="TFE9" s="2"/>
      <c r="TFI9" s="2"/>
      <c r="TFM9" s="2"/>
      <c r="TFQ9" s="2"/>
      <c r="TFU9" s="2"/>
      <c r="TFY9" s="2"/>
      <c r="TGC9" s="2"/>
      <c r="TGG9" s="2"/>
      <c r="TGK9" s="2"/>
      <c r="TGO9" s="2"/>
      <c r="TGS9" s="2"/>
      <c r="TGW9" s="2"/>
      <c r="THA9" s="2"/>
      <c r="THE9" s="2"/>
      <c r="THI9" s="2"/>
      <c r="THM9" s="2"/>
      <c r="THQ9" s="2"/>
      <c r="THU9" s="2"/>
      <c r="THY9" s="2"/>
      <c r="TIC9" s="2"/>
      <c r="TIG9" s="2"/>
      <c r="TIK9" s="2"/>
      <c r="TIO9" s="2"/>
      <c r="TIS9" s="2"/>
      <c r="TIW9" s="2"/>
      <c r="TJA9" s="2"/>
      <c r="TJE9" s="2"/>
      <c r="TJI9" s="2"/>
      <c r="TJM9" s="2"/>
      <c r="TJQ9" s="2"/>
      <c r="TJU9" s="2"/>
      <c r="TJY9" s="2"/>
      <c r="TKC9" s="2"/>
      <c r="TKG9" s="2"/>
      <c r="TKK9" s="2"/>
      <c r="TKO9" s="2"/>
      <c r="TKS9" s="2"/>
      <c r="TKW9" s="2"/>
      <c r="TLA9" s="2"/>
      <c r="TLE9" s="2"/>
      <c r="TLI9" s="2"/>
      <c r="TLM9" s="2"/>
      <c r="TLQ9" s="2"/>
      <c r="TLU9" s="2"/>
      <c r="TLY9" s="2"/>
      <c r="TMC9" s="2"/>
      <c r="TMG9" s="2"/>
      <c r="TMK9" s="2"/>
      <c r="TMO9" s="2"/>
      <c r="TMS9" s="2"/>
      <c r="TMW9" s="2"/>
      <c r="TNA9" s="2"/>
      <c r="TNE9" s="2"/>
      <c r="TNI9" s="2"/>
      <c r="TNM9" s="2"/>
      <c r="TNQ9" s="2"/>
      <c r="TNU9" s="2"/>
      <c r="TNY9" s="2"/>
      <c r="TOC9" s="2"/>
      <c r="TOG9" s="2"/>
      <c r="TOK9" s="2"/>
      <c r="TOO9" s="2"/>
      <c r="TOS9" s="2"/>
      <c r="TOW9" s="2"/>
      <c r="TPA9" s="2"/>
      <c r="TPE9" s="2"/>
      <c r="TPI9" s="2"/>
      <c r="TPM9" s="2"/>
      <c r="TPQ9" s="2"/>
      <c r="TPU9" s="2"/>
      <c r="TPY9" s="2"/>
      <c r="TQC9" s="2"/>
      <c r="TQG9" s="2"/>
      <c r="TQK9" s="2"/>
      <c r="TQO9" s="2"/>
      <c r="TQS9" s="2"/>
      <c r="TQW9" s="2"/>
      <c r="TRA9" s="2"/>
      <c r="TRE9" s="2"/>
      <c r="TRI9" s="2"/>
      <c r="TRM9" s="2"/>
      <c r="TRQ9" s="2"/>
      <c r="TRU9" s="2"/>
      <c r="TRY9" s="2"/>
      <c r="TSC9" s="2"/>
      <c r="TSG9" s="2"/>
      <c r="TSK9" s="2"/>
      <c r="TSO9" s="2"/>
      <c r="TSS9" s="2"/>
      <c r="TSW9" s="2"/>
      <c r="TTA9" s="2"/>
      <c r="TTE9" s="2"/>
      <c r="TTI9" s="2"/>
      <c r="TTM9" s="2"/>
      <c r="TTQ9" s="2"/>
      <c r="TTU9" s="2"/>
      <c r="TTY9" s="2"/>
      <c r="TUC9" s="2"/>
      <c r="TUG9" s="2"/>
      <c r="TUK9" s="2"/>
      <c r="TUO9" s="2"/>
      <c r="TUS9" s="2"/>
      <c r="TUW9" s="2"/>
      <c r="TVA9" s="2"/>
      <c r="TVE9" s="2"/>
      <c r="TVI9" s="2"/>
      <c r="TVM9" s="2"/>
      <c r="TVQ9" s="2"/>
      <c r="TVU9" s="2"/>
      <c r="TVY9" s="2"/>
      <c r="TWC9" s="2"/>
      <c r="TWG9" s="2"/>
      <c r="TWK9" s="2"/>
      <c r="TWO9" s="2"/>
      <c r="TWS9" s="2"/>
      <c r="TWW9" s="2"/>
      <c r="TXA9" s="2"/>
      <c r="TXE9" s="2"/>
      <c r="TXI9" s="2"/>
      <c r="TXM9" s="2"/>
      <c r="TXQ9" s="2"/>
      <c r="TXU9" s="2"/>
      <c r="TXY9" s="2"/>
      <c r="TYC9" s="2"/>
      <c r="TYG9" s="2"/>
      <c r="TYK9" s="2"/>
      <c r="TYO9" s="2"/>
      <c r="TYS9" s="2"/>
      <c r="TYW9" s="2"/>
      <c r="TZA9" s="2"/>
      <c r="TZE9" s="2"/>
      <c r="TZI9" s="2"/>
      <c r="TZM9" s="2"/>
      <c r="TZQ9" s="2"/>
      <c r="TZU9" s="2"/>
      <c r="TZY9" s="2"/>
      <c r="UAC9" s="2"/>
      <c r="UAG9" s="2"/>
      <c r="UAK9" s="2"/>
      <c r="UAO9" s="2"/>
      <c r="UAS9" s="2"/>
      <c r="UAW9" s="2"/>
      <c r="UBA9" s="2"/>
      <c r="UBE9" s="2"/>
      <c r="UBI9" s="2"/>
      <c r="UBM9" s="2"/>
      <c r="UBQ9" s="2"/>
      <c r="UBU9" s="2"/>
      <c r="UBY9" s="2"/>
      <c r="UCC9" s="2"/>
      <c r="UCG9" s="2"/>
      <c r="UCK9" s="2"/>
      <c r="UCO9" s="2"/>
      <c r="UCS9" s="2"/>
      <c r="UCW9" s="2"/>
      <c r="UDA9" s="2"/>
      <c r="UDE9" s="2"/>
      <c r="UDI9" s="2"/>
      <c r="UDM9" s="2"/>
      <c r="UDQ9" s="2"/>
      <c r="UDU9" s="2"/>
      <c r="UDY9" s="2"/>
      <c r="UEC9" s="2"/>
      <c r="UEG9" s="2"/>
      <c r="UEK9" s="2"/>
      <c r="UEO9" s="2"/>
      <c r="UES9" s="2"/>
      <c r="UEW9" s="2"/>
      <c r="UFA9" s="2"/>
      <c r="UFE9" s="2"/>
      <c r="UFI9" s="2"/>
      <c r="UFM9" s="2"/>
      <c r="UFQ9" s="2"/>
      <c r="UFU9" s="2"/>
      <c r="UFY9" s="2"/>
      <c r="UGC9" s="2"/>
      <c r="UGG9" s="2"/>
      <c r="UGK9" s="2"/>
      <c r="UGO9" s="2"/>
      <c r="UGS9" s="2"/>
      <c r="UGW9" s="2"/>
      <c r="UHA9" s="2"/>
      <c r="UHE9" s="2"/>
      <c r="UHI9" s="2"/>
      <c r="UHM9" s="2"/>
      <c r="UHQ9" s="2"/>
      <c r="UHU9" s="2"/>
      <c r="UHY9" s="2"/>
      <c r="UIC9" s="2"/>
      <c r="UIG9" s="2"/>
      <c r="UIK9" s="2"/>
      <c r="UIO9" s="2"/>
      <c r="UIS9" s="2"/>
      <c r="UIW9" s="2"/>
      <c r="UJA9" s="2"/>
      <c r="UJE9" s="2"/>
      <c r="UJI9" s="2"/>
      <c r="UJM9" s="2"/>
      <c r="UJQ9" s="2"/>
      <c r="UJU9" s="2"/>
      <c r="UJY9" s="2"/>
      <c r="UKC9" s="2"/>
      <c r="UKG9" s="2"/>
      <c r="UKK9" s="2"/>
      <c r="UKO9" s="2"/>
      <c r="UKS9" s="2"/>
      <c r="UKW9" s="2"/>
      <c r="ULA9" s="2"/>
      <c r="ULE9" s="2"/>
      <c r="ULI9" s="2"/>
      <c r="ULM9" s="2"/>
      <c r="ULQ9" s="2"/>
      <c r="ULU9" s="2"/>
      <c r="ULY9" s="2"/>
      <c r="UMC9" s="2"/>
      <c r="UMG9" s="2"/>
      <c r="UMK9" s="2"/>
      <c r="UMO9" s="2"/>
      <c r="UMS9" s="2"/>
      <c r="UMW9" s="2"/>
      <c r="UNA9" s="2"/>
      <c r="UNE9" s="2"/>
      <c r="UNI9" s="2"/>
      <c r="UNM9" s="2"/>
      <c r="UNQ9" s="2"/>
      <c r="UNU9" s="2"/>
      <c r="UNY9" s="2"/>
      <c r="UOC9" s="2"/>
      <c r="UOG9" s="2"/>
      <c r="UOK9" s="2"/>
      <c r="UOO9" s="2"/>
      <c r="UOS9" s="2"/>
      <c r="UOW9" s="2"/>
      <c r="UPA9" s="2"/>
      <c r="UPE9" s="2"/>
      <c r="UPI9" s="2"/>
      <c r="UPM9" s="2"/>
      <c r="UPQ9" s="2"/>
      <c r="UPU9" s="2"/>
      <c r="UPY9" s="2"/>
      <c r="UQC9" s="2"/>
      <c r="UQG9" s="2"/>
      <c r="UQK9" s="2"/>
      <c r="UQO9" s="2"/>
      <c r="UQS9" s="2"/>
      <c r="UQW9" s="2"/>
      <c r="URA9" s="2"/>
      <c r="URE9" s="2"/>
      <c r="URI9" s="2"/>
      <c r="URM9" s="2"/>
      <c r="URQ9" s="2"/>
      <c r="URU9" s="2"/>
      <c r="URY9" s="2"/>
      <c r="USC9" s="2"/>
      <c r="USG9" s="2"/>
      <c r="USK9" s="2"/>
      <c r="USO9" s="2"/>
      <c r="USS9" s="2"/>
      <c r="USW9" s="2"/>
      <c r="UTA9" s="2"/>
      <c r="UTE9" s="2"/>
      <c r="UTI9" s="2"/>
      <c r="UTM9" s="2"/>
      <c r="UTQ9" s="2"/>
      <c r="UTU9" s="2"/>
      <c r="UTY9" s="2"/>
      <c r="UUC9" s="2"/>
      <c r="UUG9" s="2"/>
      <c r="UUK9" s="2"/>
      <c r="UUO9" s="2"/>
      <c r="UUS9" s="2"/>
      <c r="UUW9" s="2"/>
      <c r="UVA9" s="2"/>
      <c r="UVE9" s="2"/>
      <c r="UVI9" s="2"/>
      <c r="UVM9" s="2"/>
      <c r="UVQ9" s="2"/>
      <c r="UVU9" s="2"/>
      <c r="UVY9" s="2"/>
      <c r="UWC9" s="2"/>
      <c r="UWG9" s="2"/>
      <c r="UWK9" s="2"/>
      <c r="UWO9" s="2"/>
      <c r="UWS9" s="2"/>
      <c r="UWW9" s="2"/>
      <c r="UXA9" s="2"/>
      <c r="UXE9" s="2"/>
      <c r="UXI9" s="2"/>
      <c r="UXM9" s="2"/>
      <c r="UXQ9" s="2"/>
      <c r="UXU9" s="2"/>
      <c r="UXY9" s="2"/>
      <c r="UYC9" s="2"/>
      <c r="UYG9" s="2"/>
      <c r="UYK9" s="2"/>
      <c r="UYO9" s="2"/>
      <c r="UYS9" s="2"/>
      <c r="UYW9" s="2"/>
      <c r="UZA9" s="2"/>
      <c r="UZE9" s="2"/>
      <c r="UZI9" s="2"/>
      <c r="UZM9" s="2"/>
      <c r="UZQ9" s="2"/>
      <c r="UZU9" s="2"/>
      <c r="UZY9" s="2"/>
      <c r="VAC9" s="2"/>
      <c r="VAG9" s="2"/>
      <c r="VAK9" s="2"/>
      <c r="VAO9" s="2"/>
      <c r="VAS9" s="2"/>
      <c r="VAW9" s="2"/>
      <c r="VBA9" s="2"/>
      <c r="VBE9" s="2"/>
      <c r="VBI9" s="2"/>
      <c r="VBM9" s="2"/>
      <c r="VBQ9" s="2"/>
      <c r="VBU9" s="2"/>
      <c r="VBY9" s="2"/>
      <c r="VCC9" s="2"/>
      <c r="VCG9" s="2"/>
      <c r="VCK9" s="2"/>
      <c r="VCO9" s="2"/>
      <c r="VCS9" s="2"/>
      <c r="VCW9" s="2"/>
      <c r="VDA9" s="2"/>
      <c r="VDE9" s="2"/>
      <c r="VDI9" s="2"/>
      <c r="VDM9" s="2"/>
      <c r="VDQ9" s="2"/>
      <c r="VDU9" s="2"/>
      <c r="VDY9" s="2"/>
      <c r="VEC9" s="2"/>
      <c r="VEG9" s="2"/>
      <c r="VEK9" s="2"/>
      <c r="VEO9" s="2"/>
      <c r="VES9" s="2"/>
      <c r="VEW9" s="2"/>
      <c r="VFA9" s="2"/>
      <c r="VFE9" s="2"/>
      <c r="VFI9" s="2"/>
      <c r="VFM9" s="2"/>
      <c r="VFQ9" s="2"/>
      <c r="VFU9" s="2"/>
      <c r="VFY9" s="2"/>
      <c r="VGC9" s="2"/>
      <c r="VGG9" s="2"/>
      <c r="VGK9" s="2"/>
      <c r="VGO9" s="2"/>
      <c r="VGS9" s="2"/>
      <c r="VGW9" s="2"/>
      <c r="VHA9" s="2"/>
      <c r="VHE9" s="2"/>
      <c r="VHI9" s="2"/>
      <c r="VHM9" s="2"/>
      <c r="VHQ9" s="2"/>
      <c r="VHU9" s="2"/>
      <c r="VHY9" s="2"/>
      <c r="VIC9" s="2"/>
      <c r="VIG9" s="2"/>
      <c r="VIK9" s="2"/>
      <c r="VIO9" s="2"/>
      <c r="VIS9" s="2"/>
      <c r="VIW9" s="2"/>
      <c r="VJA9" s="2"/>
      <c r="VJE9" s="2"/>
      <c r="VJI9" s="2"/>
      <c r="VJM9" s="2"/>
      <c r="VJQ9" s="2"/>
      <c r="VJU9" s="2"/>
      <c r="VJY9" s="2"/>
      <c r="VKC9" s="2"/>
      <c r="VKG9" s="2"/>
      <c r="VKK9" s="2"/>
      <c r="VKO9" s="2"/>
      <c r="VKS9" s="2"/>
      <c r="VKW9" s="2"/>
      <c r="VLA9" s="2"/>
      <c r="VLE9" s="2"/>
      <c r="VLI9" s="2"/>
      <c r="VLM9" s="2"/>
      <c r="VLQ9" s="2"/>
      <c r="VLU9" s="2"/>
      <c r="VLY9" s="2"/>
      <c r="VMC9" s="2"/>
      <c r="VMG9" s="2"/>
      <c r="VMK9" s="2"/>
      <c r="VMO9" s="2"/>
      <c r="VMS9" s="2"/>
      <c r="VMW9" s="2"/>
      <c r="VNA9" s="2"/>
      <c r="VNE9" s="2"/>
      <c r="VNI9" s="2"/>
      <c r="VNM9" s="2"/>
      <c r="VNQ9" s="2"/>
      <c r="VNU9" s="2"/>
      <c r="VNY9" s="2"/>
      <c r="VOC9" s="2"/>
      <c r="VOG9" s="2"/>
      <c r="VOK9" s="2"/>
      <c r="VOO9" s="2"/>
      <c r="VOS9" s="2"/>
      <c r="VOW9" s="2"/>
      <c r="VPA9" s="2"/>
      <c r="VPE9" s="2"/>
      <c r="VPI9" s="2"/>
      <c r="VPM9" s="2"/>
      <c r="VPQ9" s="2"/>
      <c r="VPU9" s="2"/>
      <c r="VPY9" s="2"/>
      <c r="VQC9" s="2"/>
      <c r="VQG9" s="2"/>
      <c r="VQK9" s="2"/>
      <c r="VQO9" s="2"/>
      <c r="VQS9" s="2"/>
      <c r="VQW9" s="2"/>
      <c r="VRA9" s="2"/>
      <c r="VRE9" s="2"/>
      <c r="VRI9" s="2"/>
      <c r="VRM9" s="2"/>
      <c r="VRQ9" s="2"/>
      <c r="VRU9" s="2"/>
      <c r="VRY9" s="2"/>
      <c r="VSC9" s="2"/>
      <c r="VSG9" s="2"/>
      <c r="VSK9" s="2"/>
      <c r="VSO9" s="2"/>
      <c r="VSS9" s="2"/>
      <c r="VSW9" s="2"/>
      <c r="VTA9" s="2"/>
      <c r="VTE9" s="2"/>
      <c r="VTI9" s="2"/>
      <c r="VTM9" s="2"/>
      <c r="VTQ9" s="2"/>
      <c r="VTU9" s="2"/>
      <c r="VTY9" s="2"/>
      <c r="VUC9" s="2"/>
      <c r="VUG9" s="2"/>
      <c r="VUK9" s="2"/>
      <c r="VUO9" s="2"/>
      <c r="VUS9" s="2"/>
      <c r="VUW9" s="2"/>
      <c r="VVA9" s="2"/>
      <c r="VVE9" s="2"/>
      <c r="VVI9" s="2"/>
      <c r="VVM9" s="2"/>
      <c r="VVQ9" s="2"/>
      <c r="VVU9" s="2"/>
      <c r="VVY9" s="2"/>
      <c r="VWC9" s="2"/>
      <c r="VWG9" s="2"/>
      <c r="VWK9" s="2"/>
      <c r="VWO9" s="2"/>
      <c r="VWS9" s="2"/>
      <c r="VWW9" s="2"/>
      <c r="VXA9" s="2"/>
      <c r="VXE9" s="2"/>
      <c r="VXI9" s="2"/>
      <c r="VXM9" s="2"/>
      <c r="VXQ9" s="2"/>
      <c r="VXU9" s="2"/>
      <c r="VXY9" s="2"/>
      <c r="VYC9" s="2"/>
      <c r="VYG9" s="2"/>
      <c r="VYK9" s="2"/>
      <c r="VYO9" s="2"/>
      <c r="VYS9" s="2"/>
      <c r="VYW9" s="2"/>
      <c r="VZA9" s="2"/>
      <c r="VZE9" s="2"/>
      <c r="VZI9" s="2"/>
      <c r="VZM9" s="2"/>
      <c r="VZQ9" s="2"/>
      <c r="VZU9" s="2"/>
      <c r="VZY9" s="2"/>
      <c r="WAC9" s="2"/>
      <c r="WAG9" s="2"/>
      <c r="WAK9" s="2"/>
      <c r="WAO9" s="2"/>
      <c r="WAS9" s="2"/>
      <c r="WAW9" s="2"/>
      <c r="WBA9" s="2"/>
      <c r="WBE9" s="2"/>
      <c r="WBI9" s="2"/>
      <c r="WBM9" s="2"/>
      <c r="WBQ9" s="2"/>
      <c r="WBU9" s="2"/>
      <c r="WBY9" s="2"/>
      <c r="WCC9" s="2"/>
      <c r="WCG9" s="2"/>
      <c r="WCK9" s="2"/>
      <c r="WCO9" s="2"/>
      <c r="WCS9" s="2"/>
      <c r="WCW9" s="2"/>
      <c r="WDA9" s="2"/>
      <c r="WDE9" s="2"/>
      <c r="WDI9" s="2"/>
      <c r="WDM9" s="2"/>
      <c r="WDQ9" s="2"/>
      <c r="WDU9" s="2"/>
      <c r="WDY9" s="2"/>
      <c r="WEC9" s="2"/>
      <c r="WEG9" s="2"/>
      <c r="WEK9" s="2"/>
      <c r="WEO9" s="2"/>
      <c r="WES9" s="2"/>
      <c r="WEW9" s="2"/>
      <c r="WFA9" s="2"/>
      <c r="WFE9" s="2"/>
      <c r="WFI9" s="2"/>
      <c r="WFM9" s="2"/>
      <c r="WFQ9" s="2"/>
      <c r="WFU9" s="2"/>
      <c r="WFY9" s="2"/>
      <c r="WGC9" s="2"/>
      <c r="WGG9" s="2"/>
      <c r="WGK9" s="2"/>
      <c r="WGO9" s="2"/>
      <c r="WGS9" s="2"/>
      <c r="WGW9" s="2"/>
      <c r="WHA9" s="2"/>
      <c r="WHE9" s="2"/>
      <c r="WHI9" s="2"/>
      <c r="WHM9" s="2"/>
      <c r="WHQ9" s="2"/>
      <c r="WHU9" s="2"/>
      <c r="WHY9" s="2"/>
      <c r="WIC9" s="2"/>
      <c r="WIG9" s="2"/>
      <c r="WIK9" s="2"/>
      <c r="WIO9" s="2"/>
      <c r="WIS9" s="2"/>
      <c r="WIW9" s="2"/>
      <c r="WJA9" s="2"/>
      <c r="WJE9" s="2"/>
      <c r="WJI9" s="2"/>
      <c r="WJM9" s="2"/>
      <c r="WJQ9" s="2"/>
      <c r="WJU9" s="2"/>
      <c r="WJY9" s="2"/>
      <c r="WKC9" s="2"/>
      <c r="WKG9" s="2"/>
      <c r="WKK9" s="2"/>
      <c r="WKO9" s="2"/>
      <c r="WKS9" s="2"/>
      <c r="WKW9" s="2"/>
      <c r="WLA9" s="2"/>
      <c r="WLE9" s="2"/>
      <c r="WLI9" s="2"/>
      <c r="WLM9" s="2"/>
      <c r="WLQ9" s="2"/>
      <c r="WLU9" s="2"/>
      <c r="WLY9" s="2"/>
      <c r="WMC9" s="2"/>
      <c r="WMG9" s="2"/>
      <c r="WMK9" s="2"/>
      <c r="WMO9" s="2"/>
      <c r="WMS9" s="2"/>
      <c r="WMW9" s="2"/>
      <c r="WNA9" s="2"/>
      <c r="WNE9" s="2"/>
      <c r="WNI9" s="2"/>
      <c r="WNM9" s="2"/>
      <c r="WNQ9" s="2"/>
      <c r="WNU9" s="2"/>
      <c r="WNY9" s="2"/>
      <c r="WOC9" s="2"/>
      <c r="WOG9" s="2"/>
      <c r="WOK9" s="2"/>
      <c r="WOO9" s="2"/>
      <c r="WOS9" s="2"/>
      <c r="WOW9" s="2"/>
      <c r="WPA9" s="2"/>
      <c r="WPE9" s="2"/>
      <c r="WPI9" s="2"/>
      <c r="WPM9" s="2"/>
      <c r="WPQ9" s="2"/>
      <c r="WPU9" s="2"/>
      <c r="WPY9" s="2"/>
      <c r="WQC9" s="2"/>
      <c r="WQG9" s="2"/>
      <c r="WQK9" s="2"/>
      <c r="WQO9" s="2"/>
      <c r="WQS9" s="2"/>
      <c r="WQW9" s="2"/>
      <c r="WRA9" s="2"/>
      <c r="WRE9" s="2"/>
      <c r="WRI9" s="2"/>
      <c r="WRM9" s="2"/>
      <c r="WRQ9" s="2"/>
      <c r="WRU9" s="2"/>
      <c r="WRY9" s="2"/>
      <c r="WSC9" s="2"/>
      <c r="WSG9" s="2"/>
      <c r="WSK9" s="2"/>
      <c r="WSO9" s="2"/>
      <c r="WSS9" s="2"/>
      <c r="WSW9" s="2"/>
      <c r="WTA9" s="2"/>
      <c r="WTE9" s="2"/>
      <c r="WTI9" s="2"/>
      <c r="WTM9" s="2"/>
      <c r="WTQ9" s="2"/>
      <c r="WTU9" s="2"/>
      <c r="WTY9" s="2"/>
      <c r="WUC9" s="2"/>
      <c r="WUG9" s="2"/>
      <c r="WUK9" s="2"/>
      <c r="WUO9" s="2"/>
      <c r="WUS9" s="2"/>
      <c r="WUW9" s="2"/>
      <c r="WVA9" s="2"/>
      <c r="WVE9" s="2"/>
      <c r="WVI9" s="2"/>
      <c r="WVM9" s="2"/>
      <c r="WVQ9" s="2"/>
      <c r="WVU9" s="2"/>
      <c r="WVY9" s="2"/>
      <c r="WWC9" s="2"/>
      <c r="WWG9" s="2"/>
      <c r="WWK9" s="2"/>
      <c r="WWO9" s="2"/>
      <c r="WWS9" s="2"/>
      <c r="WWW9" s="2"/>
      <c r="WXA9" s="2"/>
      <c r="WXE9" s="2"/>
      <c r="WXI9" s="2"/>
      <c r="WXM9" s="2"/>
      <c r="WXQ9" s="2"/>
      <c r="WXU9" s="2"/>
      <c r="WXY9" s="2"/>
      <c r="WYC9" s="2"/>
      <c r="WYG9" s="2"/>
      <c r="WYK9" s="2"/>
      <c r="WYO9" s="2"/>
      <c r="WYS9" s="2"/>
      <c r="WYW9" s="2"/>
      <c r="WZA9" s="2"/>
      <c r="WZE9" s="2"/>
      <c r="WZI9" s="2"/>
      <c r="WZM9" s="2"/>
      <c r="WZQ9" s="2"/>
      <c r="WZU9" s="2"/>
      <c r="WZY9" s="2"/>
      <c r="XAC9" s="2"/>
      <c r="XAG9" s="2"/>
      <c r="XAK9" s="2"/>
      <c r="XAO9" s="2"/>
      <c r="XAS9" s="2"/>
      <c r="XAW9" s="2"/>
      <c r="XBA9" s="2"/>
      <c r="XBE9" s="2"/>
      <c r="XBI9" s="2"/>
      <c r="XBM9" s="2"/>
      <c r="XBQ9" s="2"/>
      <c r="XBU9" s="2"/>
      <c r="XBY9" s="2"/>
      <c r="XCC9" s="2"/>
      <c r="XCG9" s="2"/>
      <c r="XCK9" s="2"/>
      <c r="XCO9" s="2"/>
      <c r="XCS9" s="2"/>
      <c r="XCW9" s="2"/>
      <c r="XDA9" s="2"/>
      <c r="XDE9" s="2"/>
      <c r="XDI9" s="2"/>
      <c r="XDM9" s="2"/>
      <c r="XDQ9" s="2"/>
      <c r="XDU9" s="2"/>
      <c r="XDY9" s="2"/>
      <c r="XEC9" s="2"/>
      <c r="XEG9" s="2"/>
      <c r="XEK9" s="2"/>
      <c r="XEO9" s="2"/>
      <c r="XES9" s="2"/>
      <c r="XEW9" s="2"/>
      <c r="XFA9" s="2"/>
    </row>
    <row r="10" spans="1:1021 1025:2045 2049:3069 3073:4093 4097:5117 5121:6141 6145:7165 7169:8189 8193:9213 9217:10237 10241:11261 11265:12285 12289:13309 13313:14333 14337:15357 15361:16381" x14ac:dyDescent="0.35">
      <c r="B10" s="2" t="s">
        <v>2034</v>
      </c>
      <c r="C10" t="s">
        <v>2035</v>
      </c>
      <c r="D10" t="s">
        <v>2036</v>
      </c>
      <c r="E10" t="s">
        <v>2037</v>
      </c>
    </row>
    <row r="11" spans="1:1021 1025:2045 2049:3069 3073:4093 4097:5117 5121:6141 6145:7165 7169:8189 8193:9213 9217:10237 10241:11261 11265:12285 12289:13309 13313:14333 14337:15357 15361:16381" x14ac:dyDescent="0.35">
      <c r="A11" s="81" t="s">
        <v>2126</v>
      </c>
      <c r="B11" s="2">
        <f>109*0.82</f>
        <v>89.38</v>
      </c>
      <c r="C11" s="3">
        <f>+11.5*82/100</f>
        <v>9.43</v>
      </c>
      <c r="D11" s="3">
        <f>6.8*82/100</f>
        <v>5.5760000000000005</v>
      </c>
      <c r="E11" s="3">
        <f>4*82/100</f>
        <v>3.28</v>
      </c>
    </row>
    <row r="12" spans="1:1021 1025:2045 2049:3069 3073:4093 4097:5117 5121:6141 6145:7165 7169:8189 8193:9213 9217:10237 10241:11261 11265:12285 12289:13309 13313:14333 14337:15357 15361:16381" x14ac:dyDescent="0.35">
      <c r="A12" t="s">
        <v>2127</v>
      </c>
      <c r="B12" s="63">
        <v>82</v>
      </c>
      <c r="C12" s="2" t="s">
        <v>2191</v>
      </c>
    </row>
    <row r="13" spans="1:1021 1025:2045 2049:3069 3073:4093 4097:5117 5121:6141 6145:7165 7169:8189 8193:9213 9217:10237 10241:11261 11265:12285 12289:13309 13313:14333 14337:15357 15361:16381" x14ac:dyDescent="0.35">
      <c r="A13" t="s">
        <v>2128</v>
      </c>
      <c r="B13" s="63">
        <v>68</v>
      </c>
      <c r="C13" s="2" t="s">
        <v>2043</v>
      </c>
    </row>
    <row r="14" spans="1:1021 1025:2045 2049:3069 3073:4093 4097:5117 5121:6141 6145:7165 7169:8189 8193:9213 9217:10237 10241:11261 11265:12285 12289:13309 13313:14333 14337:15357 15361:16381" x14ac:dyDescent="0.35">
      <c r="B14" s="2" t="s">
        <v>2034</v>
      </c>
      <c r="C14" t="s">
        <v>2035</v>
      </c>
      <c r="D14" t="s">
        <v>2036</v>
      </c>
      <c r="E14" t="s">
        <v>2037</v>
      </c>
    </row>
    <row r="15" spans="1:1021 1025:2045 2049:3069 3073:4093 4097:5117 5121:6141 6145:7165 7169:8189 8193:9213 9217:10237 10241:11261 11265:12285 12289:13309 13313:14333 14337:15357 15361:16381" x14ac:dyDescent="0.35">
      <c r="A15" s="81" t="s">
        <v>2129</v>
      </c>
      <c r="B15" s="2">
        <f>33*2.6530612244898</f>
        <v>87.551020408163254</v>
      </c>
      <c r="C15" s="2">
        <f>1*0.673469387755102</f>
        <v>0.67346938775510201</v>
      </c>
      <c r="D15" s="2">
        <f>10*33/49</f>
        <v>6.7346938775510203</v>
      </c>
      <c r="E15" s="2">
        <f>9*33/49</f>
        <v>6.0612244897959187</v>
      </c>
    </row>
    <row r="16" spans="1:1021 1025:2045 2049:3069 3073:4093 4097:5117 5121:6141 6145:7165 7169:8189 8193:9213 9217:10237 10241:11261 11265:12285 12289:13309 13313:14333 14337:15357 15361:16381" x14ac:dyDescent="0.35">
      <c r="A16" t="s">
        <v>2130</v>
      </c>
      <c r="B16" s="63">
        <v>33</v>
      </c>
      <c r="C16" s="63" t="s">
        <v>2131</v>
      </c>
    </row>
    <row r="17" spans="1:5" x14ac:dyDescent="0.35">
      <c r="A17" t="s">
        <v>2132</v>
      </c>
      <c r="B17" s="63">
        <v>22</v>
      </c>
      <c r="C17" s="2" t="s">
        <v>2131</v>
      </c>
    </row>
    <row r="19" spans="1:5" x14ac:dyDescent="0.35">
      <c r="B19" s="2" t="s">
        <v>2034</v>
      </c>
      <c r="C19" t="s">
        <v>2035</v>
      </c>
      <c r="D19" t="s">
        <v>2036</v>
      </c>
      <c r="E19" t="s">
        <v>2037</v>
      </c>
    </row>
    <row r="20" spans="1:5" x14ac:dyDescent="0.35">
      <c r="A20" s="81" t="s">
        <v>2133</v>
      </c>
      <c r="B20" s="102">
        <v>130</v>
      </c>
      <c r="C20" s="2">
        <v>4.7</v>
      </c>
      <c r="D20">
        <v>4.7</v>
      </c>
      <c r="E20">
        <f>10*4.7/4</f>
        <v>11.75</v>
      </c>
    </row>
    <row r="21" spans="1:5" x14ac:dyDescent="0.35">
      <c r="A21" t="s">
        <v>569</v>
      </c>
      <c r="B21" s="63" t="s">
        <v>2134</v>
      </c>
      <c r="C21" s="2">
        <v>22.324999999999999</v>
      </c>
    </row>
    <row r="22" spans="1:5" x14ac:dyDescent="0.35">
      <c r="A22" t="s">
        <v>2135</v>
      </c>
      <c r="B22" s="63" t="s">
        <v>2136</v>
      </c>
      <c r="C22" s="2">
        <v>23.5</v>
      </c>
    </row>
    <row r="23" spans="1:5" x14ac:dyDescent="0.35">
      <c r="A23" t="s">
        <v>591</v>
      </c>
      <c r="B23" s="63" t="s">
        <v>2137</v>
      </c>
      <c r="C23" s="2">
        <v>19.975000000000001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C4E6-A663-470A-9F16-69B0578577D0}">
  <dimension ref="A1:E21"/>
  <sheetViews>
    <sheetView workbookViewId="0">
      <selection sqref="A1:E3"/>
    </sheetView>
  </sheetViews>
  <sheetFormatPr baseColWidth="10" defaultRowHeight="14.5" x14ac:dyDescent="0.35"/>
  <cols>
    <col min="1" max="1" width="14.54296875" bestFit="1" customWidth="1"/>
  </cols>
  <sheetData>
    <row r="1" spans="1:5" x14ac:dyDescent="0.35">
      <c r="B1" s="2" t="s">
        <v>2034</v>
      </c>
      <c r="C1" t="s">
        <v>2035</v>
      </c>
      <c r="D1" t="s">
        <v>2036</v>
      </c>
      <c r="E1" t="s">
        <v>2037</v>
      </c>
    </row>
    <row r="2" spans="1:5" x14ac:dyDescent="0.35">
      <c r="B2" s="3">
        <v>55</v>
      </c>
      <c r="C2" s="3">
        <v>13</v>
      </c>
      <c r="D2" s="3">
        <v>1</v>
      </c>
      <c r="E2" s="3">
        <v>1</v>
      </c>
    </row>
    <row r="3" spans="1:5" x14ac:dyDescent="0.35">
      <c r="A3" s="62" t="s">
        <v>2159</v>
      </c>
      <c r="B3" s="64"/>
      <c r="C3" s="64"/>
      <c r="D3" s="64"/>
      <c r="E3" s="3"/>
    </row>
    <row r="4" spans="1:5" x14ac:dyDescent="0.35">
      <c r="A4" s="62" t="s">
        <v>2141</v>
      </c>
      <c r="B4" s="62" t="s">
        <v>2147</v>
      </c>
      <c r="C4" s="62">
        <v>78.5</v>
      </c>
      <c r="D4" s="62">
        <v>1</v>
      </c>
    </row>
    <row r="5" spans="1:5" x14ac:dyDescent="0.35">
      <c r="A5" s="62" t="s">
        <v>2142</v>
      </c>
      <c r="B5" s="62" t="s">
        <v>2148</v>
      </c>
      <c r="C5" s="62">
        <v>33.5</v>
      </c>
      <c r="D5" s="62">
        <v>2</v>
      </c>
    </row>
    <row r="6" spans="1:5" x14ac:dyDescent="0.35">
      <c r="A6" s="62" t="s">
        <v>2143</v>
      </c>
      <c r="B6" s="62" t="s">
        <v>2149</v>
      </c>
      <c r="C6" s="62">
        <v>67</v>
      </c>
      <c r="D6" s="62">
        <v>3</v>
      </c>
    </row>
    <row r="7" spans="1:5" x14ac:dyDescent="0.35">
      <c r="A7" s="62" t="s">
        <v>843</v>
      </c>
      <c r="B7" s="62" t="s">
        <v>2091</v>
      </c>
      <c r="C7" s="62">
        <v>34.5</v>
      </c>
      <c r="D7" s="62">
        <v>4</v>
      </c>
    </row>
    <row r="8" spans="1:5" x14ac:dyDescent="0.35">
      <c r="A8" s="62" t="s">
        <v>2144</v>
      </c>
      <c r="B8" s="62" t="s">
        <v>2150</v>
      </c>
      <c r="C8" s="62">
        <v>91.5</v>
      </c>
      <c r="D8" s="62">
        <v>5</v>
      </c>
    </row>
    <row r="9" spans="1:5" x14ac:dyDescent="0.35">
      <c r="A9" s="62" t="s">
        <v>2145</v>
      </c>
      <c r="B9" s="62" t="s">
        <v>2150</v>
      </c>
      <c r="C9" s="62">
        <v>91.5</v>
      </c>
      <c r="D9" s="62">
        <v>6</v>
      </c>
    </row>
    <row r="10" spans="1:5" x14ac:dyDescent="0.35">
      <c r="A10" s="62" t="s">
        <v>875</v>
      </c>
      <c r="B10" s="62" t="s">
        <v>2091</v>
      </c>
      <c r="C10" s="62">
        <v>78.5</v>
      </c>
      <c r="D10" s="62">
        <v>7</v>
      </c>
    </row>
    <row r="11" spans="1:5" x14ac:dyDescent="0.35">
      <c r="A11" s="62" t="s">
        <v>877</v>
      </c>
      <c r="B11" s="62" t="s">
        <v>2117</v>
      </c>
      <c r="C11" s="62">
        <v>46</v>
      </c>
      <c r="D11" s="62">
        <v>8</v>
      </c>
    </row>
    <row r="12" spans="1:5" x14ac:dyDescent="0.35">
      <c r="A12" s="62" t="s">
        <v>878</v>
      </c>
      <c r="B12" s="62" t="s">
        <v>2117</v>
      </c>
      <c r="C12" s="62">
        <v>51</v>
      </c>
      <c r="D12" s="62">
        <v>9</v>
      </c>
    </row>
    <row r="13" spans="1:5" x14ac:dyDescent="0.35">
      <c r="A13" s="62" t="s">
        <v>2146</v>
      </c>
      <c r="B13" s="62" t="s">
        <v>2148</v>
      </c>
      <c r="C13" s="62">
        <v>43</v>
      </c>
      <c r="D13" s="62">
        <v>10</v>
      </c>
    </row>
    <row r="14" spans="1:5" x14ac:dyDescent="0.35">
      <c r="A14" s="62" t="s">
        <v>889</v>
      </c>
      <c r="B14" s="62" t="s">
        <v>2160</v>
      </c>
      <c r="C14" s="62">
        <v>69</v>
      </c>
      <c r="D14" s="62">
        <v>11</v>
      </c>
    </row>
    <row r="15" spans="1:5" x14ac:dyDescent="0.35">
      <c r="A15" s="62" t="s">
        <v>2161</v>
      </c>
      <c r="B15" s="62" t="s">
        <v>2162</v>
      </c>
      <c r="C15" s="62">
        <v>86</v>
      </c>
      <c r="D15" s="62">
        <v>12</v>
      </c>
    </row>
    <row r="16" spans="1:5" x14ac:dyDescent="0.35">
      <c r="A16" s="62" t="s">
        <v>911</v>
      </c>
      <c r="B16" s="62" t="s">
        <v>2148</v>
      </c>
      <c r="C16" s="62">
        <v>50</v>
      </c>
      <c r="D16" s="62">
        <v>13</v>
      </c>
    </row>
    <row r="17" spans="1:4" x14ac:dyDescent="0.35">
      <c r="A17" s="62" t="s">
        <v>920</v>
      </c>
      <c r="B17" s="61" t="s">
        <v>2163</v>
      </c>
      <c r="C17" s="62">
        <v>72.5</v>
      </c>
      <c r="D17" s="62">
        <v>14</v>
      </c>
    </row>
    <row r="18" spans="1:4" x14ac:dyDescent="0.35">
      <c r="A18" s="62" t="s">
        <v>922</v>
      </c>
      <c r="B18" s="64" t="s">
        <v>2148</v>
      </c>
      <c r="C18" s="64">
        <v>30</v>
      </c>
      <c r="D18" s="64">
        <v>15</v>
      </c>
    </row>
    <row r="19" spans="1:4" x14ac:dyDescent="0.35">
      <c r="A19" s="62" t="s">
        <v>931</v>
      </c>
      <c r="B19" s="64" t="s">
        <v>2164</v>
      </c>
      <c r="C19" s="64">
        <v>25</v>
      </c>
      <c r="D19" s="64">
        <v>16</v>
      </c>
    </row>
    <row r="20" spans="1:4" x14ac:dyDescent="0.35">
      <c r="A20" s="62" t="s">
        <v>944</v>
      </c>
      <c r="B20" s="62" t="s">
        <v>2165</v>
      </c>
      <c r="C20" s="62">
        <v>114.5</v>
      </c>
      <c r="D20" s="62">
        <v>17</v>
      </c>
    </row>
    <row r="21" spans="1:4" x14ac:dyDescent="0.35">
      <c r="A21" s="62" t="s">
        <v>2166</v>
      </c>
      <c r="B21" s="62" t="s">
        <v>2167</v>
      </c>
      <c r="C21" s="62">
        <v>41</v>
      </c>
      <c r="D21" s="62">
        <v>18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CB86B-169A-4046-85CB-82773D7A8146}">
  <dimension ref="A1:E20"/>
  <sheetViews>
    <sheetView workbookViewId="0">
      <selection activeCell="E2" sqref="B1:E2"/>
    </sheetView>
  </sheetViews>
  <sheetFormatPr baseColWidth="10" defaultRowHeight="14.5" x14ac:dyDescent="0.35"/>
  <cols>
    <col min="1" max="1" width="26.453125" bestFit="1" customWidth="1"/>
  </cols>
  <sheetData>
    <row r="1" spans="1:5" x14ac:dyDescent="0.35">
      <c r="B1" s="61" t="s">
        <v>2034</v>
      </c>
      <c r="C1" s="62" t="s">
        <v>2035</v>
      </c>
      <c r="D1" s="62" t="s">
        <v>2036</v>
      </c>
      <c r="E1" s="62" t="s">
        <v>2037</v>
      </c>
    </row>
    <row r="2" spans="1:5" x14ac:dyDescent="0.35">
      <c r="B2" s="64">
        <v>13</v>
      </c>
      <c r="C2" s="64">
        <v>2.5</v>
      </c>
      <c r="D2" s="64">
        <v>0.5</v>
      </c>
      <c r="E2" s="64">
        <v>0</v>
      </c>
    </row>
    <row r="3" spans="1:5" x14ac:dyDescent="0.35">
      <c r="A3" s="62" t="s">
        <v>2168</v>
      </c>
      <c r="B3" s="88"/>
      <c r="C3" s="88"/>
      <c r="D3" s="88"/>
      <c r="E3" s="3"/>
    </row>
    <row r="4" spans="1:5" x14ac:dyDescent="0.35">
      <c r="A4" s="62" t="s">
        <v>2169</v>
      </c>
      <c r="B4" s="62" t="s">
        <v>2074</v>
      </c>
      <c r="C4" s="62">
        <f>96/2</f>
        <v>48</v>
      </c>
      <c r="D4" s="62">
        <v>1</v>
      </c>
    </row>
    <row r="5" spans="1:5" x14ac:dyDescent="0.35">
      <c r="A5" s="62" t="s">
        <v>2170</v>
      </c>
      <c r="B5" s="62" t="s">
        <v>2074</v>
      </c>
      <c r="C5" s="62">
        <f>124/2</f>
        <v>62</v>
      </c>
      <c r="D5" s="62">
        <v>2</v>
      </c>
    </row>
    <row r="6" spans="1:5" x14ac:dyDescent="0.35">
      <c r="A6" s="62" t="s">
        <v>2171</v>
      </c>
      <c r="B6" s="62" t="s">
        <v>2184</v>
      </c>
      <c r="C6" s="62">
        <v>35</v>
      </c>
      <c r="D6" s="62">
        <v>3</v>
      </c>
    </row>
    <row r="7" spans="1:5" x14ac:dyDescent="0.35">
      <c r="A7" s="62" t="s">
        <v>2172</v>
      </c>
      <c r="B7" s="62" t="s">
        <v>2185</v>
      </c>
      <c r="C7" s="62">
        <v>27.5</v>
      </c>
      <c r="D7" s="62">
        <v>4</v>
      </c>
    </row>
    <row r="8" spans="1:5" x14ac:dyDescent="0.35">
      <c r="A8" s="62" t="s">
        <v>2173</v>
      </c>
      <c r="B8" s="62" t="s">
        <v>2091</v>
      </c>
      <c r="C8" s="62">
        <f>173/2</f>
        <v>86.5</v>
      </c>
      <c r="D8" s="62">
        <v>5</v>
      </c>
    </row>
    <row r="9" spans="1:5" x14ac:dyDescent="0.35">
      <c r="A9" s="62" t="s">
        <v>2174</v>
      </c>
      <c r="B9" s="62" t="s">
        <v>2186</v>
      </c>
      <c r="C9" s="62">
        <v>27</v>
      </c>
      <c r="D9" s="62">
        <v>6</v>
      </c>
    </row>
    <row r="10" spans="1:5" x14ac:dyDescent="0.35">
      <c r="A10" s="62" t="s">
        <v>2175</v>
      </c>
      <c r="B10" s="62" t="s">
        <v>2043</v>
      </c>
      <c r="C10" s="62">
        <v>54</v>
      </c>
      <c r="D10" s="62">
        <v>7</v>
      </c>
    </row>
    <row r="11" spans="1:5" x14ac:dyDescent="0.35">
      <c r="A11" s="62" t="s">
        <v>2176</v>
      </c>
      <c r="B11" s="62" t="s">
        <v>2043</v>
      </c>
      <c r="C11" s="62">
        <v>47</v>
      </c>
      <c r="D11" s="62">
        <v>8</v>
      </c>
    </row>
    <row r="12" spans="1:5" x14ac:dyDescent="0.35">
      <c r="A12" s="62" t="s">
        <v>2177</v>
      </c>
      <c r="B12" s="62" t="s">
        <v>2187</v>
      </c>
      <c r="C12" s="62">
        <v>40</v>
      </c>
      <c r="D12" s="62">
        <v>9</v>
      </c>
    </row>
    <row r="13" spans="1:5" x14ac:dyDescent="0.35">
      <c r="A13" s="62" t="s">
        <v>2178</v>
      </c>
      <c r="B13" s="62" t="s">
        <v>2148</v>
      </c>
      <c r="C13" s="62">
        <v>108</v>
      </c>
      <c r="D13" s="62">
        <v>10</v>
      </c>
    </row>
    <row r="14" spans="1:5" x14ac:dyDescent="0.35">
      <c r="A14" s="62" t="s">
        <v>2190</v>
      </c>
      <c r="B14" s="62" t="s">
        <v>2148</v>
      </c>
      <c r="C14" s="62">
        <f>163/2</f>
        <v>81.5</v>
      </c>
      <c r="D14" s="62">
        <v>11</v>
      </c>
    </row>
    <row r="15" spans="1:5" x14ac:dyDescent="0.35">
      <c r="A15" s="62" t="s">
        <v>2179</v>
      </c>
      <c r="B15" s="62" t="s">
        <v>2186</v>
      </c>
      <c r="C15" s="62">
        <f>236/2</f>
        <v>118</v>
      </c>
      <c r="D15" s="62">
        <v>12</v>
      </c>
    </row>
    <row r="16" spans="1:5" x14ac:dyDescent="0.35">
      <c r="A16" s="62" t="s">
        <v>2180</v>
      </c>
      <c r="B16" s="62" t="s">
        <v>2047</v>
      </c>
      <c r="C16" s="62">
        <f>186/2</f>
        <v>93</v>
      </c>
      <c r="D16" s="62">
        <v>13</v>
      </c>
    </row>
    <row r="17" spans="1:4" x14ac:dyDescent="0.35">
      <c r="A17" s="62" t="s">
        <v>2181</v>
      </c>
      <c r="B17" s="62" t="s">
        <v>2091</v>
      </c>
      <c r="C17" s="62">
        <f>137/2</f>
        <v>68.5</v>
      </c>
      <c r="D17" s="62">
        <v>14</v>
      </c>
    </row>
    <row r="18" spans="1:4" x14ac:dyDescent="0.35">
      <c r="A18" s="62" t="s">
        <v>2182</v>
      </c>
      <c r="B18" s="62" t="s">
        <v>2167</v>
      </c>
      <c r="C18" s="62">
        <v>35</v>
      </c>
      <c r="D18" s="62">
        <v>15</v>
      </c>
    </row>
    <row r="19" spans="1:4" x14ac:dyDescent="0.35">
      <c r="A19" s="62" t="s">
        <v>2188</v>
      </c>
      <c r="B19" s="62" t="s">
        <v>2043</v>
      </c>
      <c r="C19" s="62">
        <v>32</v>
      </c>
      <c r="D19" s="62">
        <v>16</v>
      </c>
    </row>
    <row r="20" spans="1:4" x14ac:dyDescent="0.35">
      <c r="A20" s="62" t="s">
        <v>2183</v>
      </c>
      <c r="B20" s="62" t="s">
        <v>2189</v>
      </c>
      <c r="C20" s="62">
        <v>50</v>
      </c>
      <c r="D20" s="6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63E98-1AD2-4925-909E-4E3CF33C41B3}">
  <dimension ref="A1"/>
  <sheetViews>
    <sheetView workbookViewId="0">
      <selection activeCell="G23" sqref="G23"/>
    </sheetView>
  </sheetViews>
  <sheetFormatPr baseColWidth="10"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Curso</vt:lpstr>
      <vt:lpstr>Base de datos</vt:lpstr>
      <vt:lpstr>Unidades grupos</vt:lpstr>
      <vt:lpstr>Energéticos</vt:lpstr>
      <vt:lpstr>Formadores - Prot</vt:lpstr>
      <vt:lpstr>Formadores - Lact</vt:lpstr>
      <vt:lpstr>Reguladores Fruta</vt:lpstr>
      <vt:lpstr>Reguladores Verdura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MKN</dc:creator>
  <cp:lastModifiedBy>MKN</cp:lastModifiedBy>
  <dcterms:created xsi:type="dcterms:W3CDTF">2017-10-04T17:07:31Z</dcterms:created>
  <dcterms:modified xsi:type="dcterms:W3CDTF">2017-10-05T13:02:26Z</dcterms:modified>
</cp:coreProperties>
</file>